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2\1-2кв-л\"/>
    </mc:Choice>
  </mc:AlternateContent>
  <xr:revisionPtr revIDLastSave="0" documentId="13_ncr:1_{246ABB83-43EE-4868-935B-0DE1D351976A}" xr6:coauthVersionLast="44" xr6:coauthVersionMax="44" xr10:uidLastSave="{00000000-0000-0000-0000-000000000000}"/>
  <bookViews>
    <workbookView xWindow="-120" yWindow="-120" windowWidth="29040" windowHeight="15840" tabRatio="86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шакл (халкаро таш.аъзолик)" sheetId="34" r:id="rId11"/>
    <sheet name="2-РЖ" sheetId="30" r:id="rId12"/>
    <sheet name="2-Валюта" sheetId="35" r:id="rId13"/>
    <sheet name="ДтКТ маълумот" sheetId="32" r:id="rId14"/>
    <sheet name="ГТК" sheetId="23" state="hidden" r:id="rId15"/>
  </sheets>
  <externalReferences>
    <externalReference r:id="rId16"/>
  </externalReferences>
  <definedNames>
    <definedName name="_xlnm._FilterDatabase" localSheetId="3" hidden="1">'4-илова '!$A$4:$Y$11</definedName>
    <definedName name="_xlnm._FilterDatabase" localSheetId="4" hidden="1">'5-илова'!$A$5:$S$108</definedName>
    <definedName name="_xlnm._FilterDatabase" localSheetId="5" hidden="1">'6-илова '!$A$5:$M$10</definedName>
    <definedName name="ChapterCode">'ДтКТ маълумот'!$C$6</definedName>
    <definedName name="CurrencyCourse">'2-Валюта'!$A$9</definedName>
    <definedName name="FinancingLevel" localSheetId="12">'2-Валюта'!$B$7</definedName>
    <definedName name="FinancingLevel" localSheetId="10">'2-шакл (халкаро таш.аъзолик)'!$E$9</definedName>
    <definedName name="FinancingLevel">'ДтКТ маълумот'!$C$8</definedName>
    <definedName name="FunctionalItem" localSheetId="10">'2-шакл (халкаро таш.аъзолик)'!$B$6</definedName>
    <definedName name="FunctionalItem">#REF!</definedName>
    <definedName name="HeaderOrganization" localSheetId="10">'2-шакл (халкаро таш.аъзолик)'!$E$8</definedName>
    <definedName name="HeaderOrganization">#REF!</definedName>
    <definedName name="Import2">'2-Валюта'!#REF!</definedName>
    <definedName name="ImportRow" localSheetId="10">'2-шакл (халкаро таш.аъзолик)'!#REF!</definedName>
    <definedName name="ImportRow">#REF!</definedName>
    <definedName name="ImportRowPage1">'ДтКТ маълумот'!#REF!</definedName>
    <definedName name="ImportRowPage1Total">'ДтКТ маълумот'!#REF!</definedName>
    <definedName name="ImportRowPage2">[1]КРЕДИТОРСКАЯ!#REF!</definedName>
    <definedName name="ImportRowPage2Total">[1]КРЕДИТОРСКАЯ!#REF!</definedName>
    <definedName name="ImportRowTotal" localSheetId="10">'2-шакл (халкаро таш.аъзолик)'!#REF!</definedName>
    <definedName name="ImportRowTotal">#REF!</definedName>
    <definedName name="OnDate" localSheetId="12">'2-Валюта'!$A$3</definedName>
    <definedName name="OnDate" localSheetId="10">'2-шакл (халкаро таш.аъзолик)'!$A$3</definedName>
    <definedName name="OnDate">'ДтКТ маълумот'!$C$3</definedName>
    <definedName name="Organization" localSheetId="12">'2-Валюта'!$B$5</definedName>
    <definedName name="Organization" localSheetId="10">'2-шакл (халкаро таш.аъзолик)'!$E$5</definedName>
    <definedName name="Organization">'ДтКТ маълумот'!$C$5</definedName>
    <definedName name="Period" localSheetId="12">'2-Валюта'!$B$6</definedName>
    <definedName name="Period" localSheetId="10">'2-шакл (халкаро таш.аъзолик)'!$E$7</definedName>
    <definedName name="Period">'ДтКТ маълумот'!$C$7</definedName>
    <definedName name="R_157">'2-Валюта'!$F$11</definedName>
    <definedName name="R_159">'2-Валюта'!$F$14</definedName>
    <definedName name="R_160">'2-Валюта'!$F$15</definedName>
    <definedName name="R_161">'2-Валюта'!$F$16</definedName>
    <definedName name="R_162">'2-Валюта'!$F$17</definedName>
    <definedName name="R_163">'2-Валюта'!$F$18</definedName>
    <definedName name="R_164">'2-Валюта'!$F$19</definedName>
    <definedName name="R_165">'2-Валюта'!$F$20</definedName>
    <definedName name="R_166">'2-Валюта'!$F$21</definedName>
    <definedName name="R_167">'2-Валюта'!$F$22</definedName>
    <definedName name="R_168">'2-Валюта'!$F$23</definedName>
    <definedName name="R_169">'2-Валюта'!$F$24</definedName>
    <definedName name="SettlementCode" localSheetId="10">'2-шакл (халкаро таш.аъзолик)'!$E$11</definedName>
    <definedName name="SettlementCode">#REF!</definedName>
    <definedName name="Type">'2-Валюта'!$B$8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'2-шакл'!$A$1:$I$80</definedName>
    <definedName name="_xlnm.Print_Area" localSheetId="4">'5-илова'!$A$1:$L$108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4" i="7" l="1"/>
  <c r="A93" i="7"/>
  <c r="D30" i="1" l="1"/>
  <c r="D29" i="1"/>
  <c r="D28" i="1"/>
  <c r="D27" i="1"/>
  <c r="D26" i="1"/>
  <c r="D22" i="1"/>
  <c r="D21" i="1"/>
  <c r="D20" i="1"/>
  <c r="D16" i="1"/>
  <c r="D15" i="1"/>
  <c r="D14" i="1"/>
  <c r="D8" i="1"/>
  <c r="D9" i="1"/>
  <c r="N107" i="7"/>
  <c r="D14" i="9"/>
  <c r="E14" i="9"/>
  <c r="F14" i="9"/>
  <c r="G14" i="9"/>
  <c r="C13" i="9"/>
  <c r="C12" i="9"/>
  <c r="O8" i="7"/>
  <c r="C14" i="9" l="1"/>
  <c r="E30" i="1"/>
  <c r="E29" i="1"/>
  <c r="E26" i="1"/>
  <c r="E22" i="1"/>
  <c r="E10" i="1"/>
  <c r="E16" i="1"/>
  <c r="D10" i="1"/>
  <c r="E28" i="1"/>
  <c r="E27" i="1"/>
  <c r="Q106" i="7" l="1"/>
  <c r="Q105" i="7"/>
  <c r="Q104" i="7"/>
  <c r="Q103" i="7"/>
  <c r="Q102" i="7"/>
  <c r="Q101" i="7"/>
  <c r="Q100" i="7"/>
  <c r="Q99" i="7"/>
  <c r="Q98" i="7"/>
  <c r="Q97" i="7"/>
  <c r="Q96" i="7"/>
  <c r="D24" i="1" s="1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D23" i="1" s="1"/>
  <c r="Q80" i="7"/>
  <c r="Q79" i="7"/>
  <c r="Q78" i="7"/>
  <c r="Q77" i="7"/>
  <c r="Q76" i="7"/>
  <c r="Q75" i="7"/>
  <c r="Q74" i="7"/>
  <c r="Q73" i="7"/>
  <c r="Q72" i="7"/>
  <c r="D18" i="1" s="1"/>
  <c r="Q71" i="7"/>
  <c r="Q70" i="7"/>
  <c r="Q69" i="7"/>
  <c r="Q68" i="7"/>
  <c r="Q67" i="7"/>
  <c r="Q66" i="7"/>
  <c r="Q65" i="7"/>
  <c r="Q64" i="7"/>
  <c r="D12" i="1" s="1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D17" i="1" s="1"/>
  <c r="Q13" i="7"/>
  <c r="Q12" i="7"/>
  <c r="Q11" i="7"/>
  <c r="Q10" i="7"/>
  <c r="Q9" i="7"/>
  <c r="Q8" i="7"/>
  <c r="D11" i="1" l="1"/>
  <c r="Q107" i="7"/>
  <c r="S106" i="7"/>
  <c r="R106" i="7"/>
  <c r="R105" i="7"/>
  <c r="R104" i="7"/>
  <c r="R103" i="7"/>
  <c r="R102" i="7"/>
  <c r="R101" i="7"/>
  <c r="R100" i="7"/>
  <c r="R99" i="7"/>
  <c r="S98" i="7"/>
  <c r="R98" i="7"/>
  <c r="S97" i="7"/>
  <c r="R97" i="7"/>
  <c r="S96" i="7"/>
  <c r="R96" i="7"/>
  <c r="R95" i="7"/>
  <c r="R94" i="7"/>
  <c r="S93" i="7"/>
  <c r="R93" i="7"/>
  <c r="S92" i="7"/>
  <c r="R92" i="7"/>
  <c r="R91" i="7"/>
  <c r="S90" i="7"/>
  <c r="R90" i="7"/>
  <c r="S89" i="7"/>
  <c r="R89" i="7"/>
  <c r="R88" i="7"/>
  <c r="S87" i="7"/>
  <c r="R87" i="7"/>
  <c r="S86" i="7"/>
  <c r="R86" i="7"/>
  <c r="S85" i="7"/>
  <c r="R85" i="7"/>
  <c r="R84" i="7"/>
  <c r="S83" i="7"/>
  <c r="R83" i="7"/>
  <c r="S82" i="7"/>
  <c r="R82" i="7"/>
  <c r="S81" i="7"/>
  <c r="E23" i="1" s="1"/>
  <c r="R81" i="7"/>
  <c r="R80" i="7"/>
  <c r="R79" i="7"/>
  <c r="R78" i="7"/>
  <c r="R77" i="7"/>
  <c r="R76" i="7"/>
  <c r="S75" i="7"/>
  <c r="R75" i="7"/>
  <c r="S74" i="7"/>
  <c r="R74" i="7"/>
  <c r="S73" i="7"/>
  <c r="R73" i="7"/>
  <c r="S72" i="7"/>
  <c r="R72" i="7"/>
  <c r="S71" i="7"/>
  <c r="R71" i="7"/>
  <c r="S70" i="7"/>
  <c r="R70" i="7"/>
  <c r="S69" i="7"/>
  <c r="R69" i="7"/>
  <c r="S68" i="7"/>
  <c r="R68" i="7"/>
  <c r="S67" i="7"/>
  <c r="R67" i="7"/>
  <c r="S66" i="7"/>
  <c r="R66" i="7"/>
  <c r="S65" i="7"/>
  <c r="R65" i="7"/>
  <c r="S64" i="7"/>
  <c r="E12" i="1" s="1"/>
  <c r="R64" i="7"/>
  <c r="S63" i="7"/>
  <c r="R63" i="7"/>
  <c r="S62" i="7"/>
  <c r="R62" i="7"/>
  <c r="S61" i="7"/>
  <c r="R61" i="7"/>
  <c r="R60" i="7"/>
  <c r="S59" i="7"/>
  <c r="R59" i="7"/>
  <c r="R58" i="7"/>
  <c r="S57" i="7"/>
  <c r="R57" i="7"/>
  <c r="S56" i="7"/>
  <c r="R56" i="7"/>
  <c r="S55" i="7"/>
  <c r="R55" i="7"/>
  <c r="S54" i="7"/>
  <c r="R54" i="7"/>
  <c r="S53" i="7"/>
  <c r="R53" i="7"/>
  <c r="R52" i="7"/>
  <c r="R51" i="7"/>
  <c r="S50" i="7"/>
  <c r="R50" i="7"/>
  <c r="S49" i="7"/>
  <c r="R49" i="7"/>
  <c r="R48" i="7"/>
  <c r="S47" i="7"/>
  <c r="R47" i="7"/>
  <c r="S46" i="7"/>
  <c r="R46" i="7"/>
  <c r="S45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S27" i="7"/>
  <c r="R27" i="7"/>
  <c r="S26" i="7"/>
  <c r="R26" i="7"/>
  <c r="S25" i="7"/>
  <c r="R25" i="7"/>
  <c r="S24" i="7"/>
  <c r="R24" i="7"/>
  <c r="R23" i="7"/>
  <c r="R22" i="7"/>
  <c r="R21" i="7"/>
  <c r="R20" i="7"/>
  <c r="R19" i="7"/>
  <c r="R18" i="7"/>
  <c r="R17" i="7"/>
  <c r="R15" i="7"/>
  <c r="R14" i="7"/>
  <c r="R13" i="7"/>
  <c r="R12" i="7"/>
  <c r="R11" i="7"/>
  <c r="R10" i="7"/>
  <c r="R9" i="7"/>
  <c r="O106" i="7"/>
  <c r="P105" i="7"/>
  <c r="O105" i="7"/>
  <c r="P104" i="7"/>
  <c r="O104" i="7"/>
  <c r="P103" i="7"/>
  <c r="O103" i="7"/>
  <c r="P102" i="7"/>
  <c r="O102" i="7"/>
  <c r="P101" i="7"/>
  <c r="O101" i="7"/>
  <c r="P100" i="7"/>
  <c r="O100" i="7"/>
  <c r="P99" i="7"/>
  <c r="O99" i="7"/>
  <c r="O98" i="7"/>
  <c r="O97" i="7"/>
  <c r="O96" i="7"/>
  <c r="P95" i="7"/>
  <c r="O95" i="7"/>
  <c r="P94" i="7"/>
  <c r="O94" i="7"/>
  <c r="O93" i="7"/>
  <c r="O92" i="7"/>
  <c r="P91" i="7"/>
  <c r="O91" i="7"/>
  <c r="O90" i="7"/>
  <c r="O89" i="7"/>
  <c r="P88" i="7"/>
  <c r="O88" i="7"/>
  <c r="O87" i="7"/>
  <c r="O86" i="7"/>
  <c r="O85" i="7"/>
  <c r="P84" i="7"/>
  <c r="O84" i="7"/>
  <c r="O83" i="7"/>
  <c r="O82" i="7"/>
  <c r="O81" i="7"/>
  <c r="P80" i="7"/>
  <c r="O80" i="7"/>
  <c r="P79" i="7"/>
  <c r="O79" i="7"/>
  <c r="P78" i="7"/>
  <c r="O78" i="7"/>
  <c r="P77" i="7"/>
  <c r="O77" i="7"/>
  <c r="P76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P60" i="7"/>
  <c r="O60" i="7"/>
  <c r="O59" i="7"/>
  <c r="P58" i="7"/>
  <c r="O58" i="7"/>
  <c r="O57" i="7"/>
  <c r="O56" i="7"/>
  <c r="O55" i="7"/>
  <c r="O54" i="7"/>
  <c r="O53" i="7"/>
  <c r="P52" i="7"/>
  <c r="O52" i="7"/>
  <c r="P51" i="7"/>
  <c r="O51" i="7"/>
  <c r="O50" i="7"/>
  <c r="O49" i="7"/>
  <c r="P48" i="7"/>
  <c r="O48" i="7"/>
  <c r="O47" i="7"/>
  <c r="O46" i="7"/>
  <c r="O45" i="7"/>
  <c r="P44" i="7"/>
  <c r="O44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O27" i="7"/>
  <c r="O26" i="7"/>
  <c r="O25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P14" i="7"/>
  <c r="O14" i="7"/>
  <c r="P13" i="7"/>
  <c r="O13" i="7"/>
  <c r="P12" i="7"/>
  <c r="O12" i="7"/>
  <c r="P11" i="7"/>
  <c r="O11" i="7"/>
  <c r="P10" i="7"/>
  <c r="O10" i="7"/>
  <c r="P9" i="7"/>
  <c r="O9" i="7"/>
  <c r="P8" i="7"/>
  <c r="L64" i="7"/>
  <c r="P64" i="7" s="1"/>
  <c r="L106" i="7"/>
  <c r="P106" i="7" s="1"/>
  <c r="L105" i="7"/>
  <c r="S105" i="7" s="1"/>
  <c r="L104" i="7"/>
  <c r="S104" i="7" s="1"/>
  <c r="L103" i="7"/>
  <c r="S103" i="7" s="1"/>
  <c r="L102" i="7"/>
  <c r="S102" i="7" s="1"/>
  <c r="L101" i="7"/>
  <c r="S101" i="7" s="1"/>
  <c r="L100" i="7"/>
  <c r="S100" i="7" s="1"/>
  <c r="L99" i="7"/>
  <c r="S99" i="7" s="1"/>
  <c r="L98" i="7"/>
  <c r="P98" i="7" s="1"/>
  <c r="L97" i="7"/>
  <c r="P97" i="7" s="1"/>
  <c r="L96" i="7"/>
  <c r="P96" i="7" s="1"/>
  <c r="E21" i="1" s="1"/>
  <c r="L95" i="7"/>
  <c r="S95" i="7" s="1"/>
  <c r="L94" i="7"/>
  <c r="S94" i="7" s="1"/>
  <c r="L93" i="7"/>
  <c r="P93" i="7" s="1"/>
  <c r="L92" i="7"/>
  <c r="P92" i="7" s="1"/>
  <c r="L91" i="7"/>
  <c r="S91" i="7" s="1"/>
  <c r="L90" i="7"/>
  <c r="P90" i="7" s="1"/>
  <c r="L89" i="7"/>
  <c r="P89" i="7" s="1"/>
  <c r="L88" i="7"/>
  <c r="S88" i="7" s="1"/>
  <c r="L87" i="7"/>
  <c r="P87" i="7" s="1"/>
  <c r="L86" i="7"/>
  <c r="P86" i="7" s="1"/>
  <c r="L85" i="7"/>
  <c r="P85" i="7" s="1"/>
  <c r="L84" i="7"/>
  <c r="S84" i="7" s="1"/>
  <c r="L83" i="7"/>
  <c r="P83" i="7" s="1"/>
  <c r="L82" i="7"/>
  <c r="P82" i="7" s="1"/>
  <c r="L81" i="7"/>
  <c r="P81" i="7" s="1"/>
  <c r="E20" i="1" s="1"/>
  <c r="L80" i="7"/>
  <c r="S80" i="7" s="1"/>
  <c r="F12" i="35"/>
  <c r="F21" i="30"/>
  <c r="F13" i="30"/>
  <c r="F12" i="30" s="1"/>
  <c r="F24" i="30" s="1"/>
  <c r="E24" i="1" l="1"/>
  <c r="O107" i="7"/>
  <c r="A13" i="1"/>
  <c r="L79" i="7" l="1"/>
  <c r="S79" i="7" s="1"/>
  <c r="L78" i="7"/>
  <c r="S78" i="7" s="1"/>
  <c r="L77" i="7"/>
  <c r="S77" i="7" s="1"/>
  <c r="K67" i="7"/>
  <c r="L67" i="7" s="1"/>
  <c r="P67" i="7" s="1"/>
  <c r="L76" i="7"/>
  <c r="S76" i="7" s="1"/>
  <c r="E18" i="1" s="1"/>
  <c r="L75" i="7"/>
  <c r="P75" i="7" s="1"/>
  <c r="L74" i="7"/>
  <c r="P74" i="7" s="1"/>
  <c r="L73" i="7"/>
  <c r="P73" i="7" s="1"/>
  <c r="L72" i="7"/>
  <c r="P72" i="7" s="1"/>
  <c r="E15" i="1" s="1"/>
  <c r="L71" i="7"/>
  <c r="P71" i="7" s="1"/>
  <c r="L70" i="7"/>
  <c r="P70" i="7" s="1"/>
  <c r="L69" i="7"/>
  <c r="P69" i="7" s="1"/>
  <c r="L68" i="7"/>
  <c r="P68" i="7" s="1"/>
  <c r="L66" i="7"/>
  <c r="P66" i="7" s="1"/>
  <c r="L65" i="7"/>
  <c r="P65" i="7" s="1"/>
  <c r="E9" i="1" s="1"/>
  <c r="L35" i="7"/>
  <c r="S35" i="7" s="1"/>
  <c r="L15" i="7"/>
  <c r="S15" i="7" s="1"/>
  <c r="L62" i="7"/>
  <c r="P62" i="7" s="1"/>
  <c r="L61" i="7"/>
  <c r="P61" i="7" s="1"/>
  <c r="L60" i="7"/>
  <c r="S60" i="7" s="1"/>
  <c r="L59" i="7"/>
  <c r="P59" i="7" s="1"/>
  <c r="L58" i="7"/>
  <c r="S58" i="7" s="1"/>
  <c r="L57" i="7"/>
  <c r="P57" i="7" s="1"/>
  <c r="L56" i="7"/>
  <c r="P56" i="7" s="1"/>
  <c r="L55" i="7"/>
  <c r="P55" i="7" s="1"/>
  <c r="L54" i="7"/>
  <c r="P54" i="7" s="1"/>
  <c r="L53" i="7"/>
  <c r="P53" i="7" s="1"/>
  <c r="L50" i="7"/>
  <c r="P50" i="7" s="1"/>
  <c r="L49" i="7"/>
  <c r="P49" i="7" s="1"/>
  <c r="L48" i="7"/>
  <c r="S48" i="7" s="1"/>
  <c r="L47" i="7"/>
  <c r="P47" i="7" s="1"/>
  <c r="L46" i="7"/>
  <c r="P46" i="7" s="1"/>
  <c r="L45" i="7"/>
  <c r="P45" i="7" s="1"/>
  <c r="E14" i="1" s="1"/>
  <c r="L52" i="7"/>
  <c r="S52" i="7" s="1"/>
  <c r="L63" i="7"/>
  <c r="P63" i="7" s="1"/>
  <c r="L51" i="7" l="1"/>
  <c r="S51" i="7" s="1"/>
  <c r="L44" i="7"/>
  <c r="S44" i="7" s="1"/>
  <c r="L43" i="7"/>
  <c r="S43" i="7" s="1"/>
  <c r="L42" i="7"/>
  <c r="S42" i="7" s="1"/>
  <c r="L41" i="7"/>
  <c r="S41" i="7" s="1"/>
  <c r="L40" i="7"/>
  <c r="S40" i="7" s="1"/>
  <c r="L39" i="7"/>
  <c r="S39" i="7" s="1"/>
  <c r="L38" i="7"/>
  <c r="S38" i="7" s="1"/>
  <c r="L37" i="7"/>
  <c r="S37" i="7" s="1"/>
  <c r="L36" i="7"/>
  <c r="S36" i="7" s="1"/>
  <c r="L34" i="7"/>
  <c r="S34" i="7" s="1"/>
  <c r="L33" i="7"/>
  <c r="S33" i="7" s="1"/>
  <c r="L32" i="7"/>
  <c r="S32" i="7" s="1"/>
  <c r="L31" i="7"/>
  <c r="S31" i="7" s="1"/>
  <c r="K17" i="7"/>
  <c r="L30" i="7" l="1"/>
  <c r="S30" i="7" s="1"/>
  <c r="L29" i="7"/>
  <c r="S29" i="7" s="1"/>
  <c r="L28" i="7"/>
  <c r="S28" i="7" s="1"/>
  <c r="L27" i="7"/>
  <c r="P27" i="7" s="1"/>
  <c r="L26" i="7"/>
  <c r="P26" i="7" s="1"/>
  <c r="L25" i="7"/>
  <c r="P25" i="7" s="1"/>
  <c r="L24" i="7"/>
  <c r="P24" i="7" s="1"/>
  <c r="E8" i="1" s="1"/>
  <c r="L23" i="7"/>
  <c r="S23" i="7" s="1"/>
  <c r="J16" i="7"/>
  <c r="L14" i="7"/>
  <c r="S14" i="7" s="1"/>
  <c r="E17" i="1" s="1"/>
  <c r="L9" i="7"/>
  <c r="S9" i="7" s="1"/>
  <c r="L10" i="7"/>
  <c r="S10" i="7" s="1"/>
  <c r="L11" i="7"/>
  <c r="S11" i="7" s="1"/>
  <c r="L12" i="7"/>
  <c r="S12" i="7" s="1"/>
  <c r="L13" i="7"/>
  <c r="S13" i="7" s="1"/>
  <c r="L17" i="7"/>
  <c r="S17" i="7" s="1"/>
  <c r="L18" i="7"/>
  <c r="S18" i="7" s="1"/>
  <c r="L19" i="7"/>
  <c r="S19" i="7" s="1"/>
  <c r="L20" i="7"/>
  <c r="S20" i="7" s="1"/>
  <c r="L21" i="7"/>
  <c r="S21" i="7" s="1"/>
  <c r="L22" i="7"/>
  <c r="S22" i="7" s="1"/>
  <c r="J8" i="7"/>
  <c r="L8" i="7" l="1"/>
  <c r="S8" i="7" s="1"/>
  <c r="E11" i="1" s="1"/>
  <c r="R8" i="7"/>
  <c r="L16" i="7"/>
  <c r="S16" i="7" s="1"/>
  <c r="R16" i="7"/>
  <c r="P107" i="7"/>
  <c r="A8" i="25"/>
  <c r="A9" i="25" s="1"/>
  <c r="A10" i="25" s="1"/>
  <c r="R107" i="7" l="1"/>
  <c r="S107" i="7"/>
  <c r="L107" i="7"/>
  <c r="M107" i="7" s="1"/>
  <c r="A9" i="23"/>
  <c r="A10" i="23" s="1"/>
  <c r="A11" i="23" s="1"/>
  <c r="A12" i="23" s="1"/>
  <c r="A13" i="23" s="1"/>
  <c r="A14" i="23" s="1"/>
  <c r="A15" i="23" s="1"/>
  <c r="A16" i="23" s="1"/>
  <c r="A17" i="23" s="1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<sst xmlns="http://schemas.openxmlformats.org/spreadsheetml/2006/main" count="2013" uniqueCount="762">
  <si>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</si>
  <si>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</si>
  <si>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</si>
  <si>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</si>
  <si>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</si>
  <si>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</si>
  <si>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</si>
  <si>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</si>
  <si>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</si>
  <si>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</si>
  <si>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</si>
  <si>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</si>
  <si>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</si>
  <si>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</si>
  <si>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</si>
  <si>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</si>
  <si>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</si>
  <si>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</si>
  <si>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</si>
  <si>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</si>
  <si>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</si>
  <si>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</si>
  <si>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</si>
  <si>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</si>
  <si>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</si>
  <si>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</si>
  <si>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</si>
  <si>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</si>
  <si>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</si>
  <si>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</si>
  <si>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</si>
  <si>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</si>
  <si>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</si>
  <si>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</si>
  <si>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</si>
  <si>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</si>
  <si>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</si>
  <si>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</si>
  <si>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</si>
  <si>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</si>
  <si>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</si>
  <si>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</si>
  <si>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</si>
  <si>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</si>
  <si>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</si>
  <si>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</si>
  <si>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</si>
  <si>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</si>
  <si>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</si>
  <si>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</si>
  <si>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</si>
  <si>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</si>
  <si>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</si>
  <si>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</si>
  <si>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</si>
  <si>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</si>
  <si>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</si>
  <si>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</si>
  <si>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</si>
  <si>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</si>
  <si>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</si>
  <si>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</si>
  <si>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</si>
  <si>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</si>
  <si>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</si>
  <si>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</si>
  <si>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</si>
  <si>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</si>
  <si>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</si>
  <si>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</si>
  <si>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</si>
  <si>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</si>
  <si>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</si>
  <si>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</si>
  <si>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</si>
  <si>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</si>
  <si>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</si>
  <si>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</si>
  <si>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</si>
  <si>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</si>
  <si>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</si>
  <si>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</si>
  <si>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</si>
  <si>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r>
      <t xml:space="preserve"> 2022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</si>
  <si>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2022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</si>
  <si>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2022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</si>
  <si>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2022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</si>
  <si>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2022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</si>
  <si>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2022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</si>
  <si>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</si>
  <si>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</si>
  <si>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</si>
  <si>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</si>
  <si>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Узбекистон Республикаси Марказий сайлов комиссияси</t>
  </si>
  <si>
    <t xml:space="preserve">          </t>
  </si>
  <si>
    <t>Раздел   0161   подраздел   050   глава   160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</si>
  <si>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</si>
  <si>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</si>
  <si>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</si>
  <si>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</si>
  <si>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</si>
  <si>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</si>
  <si>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</si>
  <si>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</si>
  <si>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</si>
  <si>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</si>
  <si>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</si>
  <si>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</si>
  <si>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</si>
  <si>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</si>
  <si>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</si>
  <si>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</si>
  <si>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</si>
  <si>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</si>
  <si>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</si>
  <si>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</si>
  <si>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</si>
  <si>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</si>
  <si>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</si>
  <si>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</si>
  <si>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</si>
  <si>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</si>
  <si>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</si>
  <si>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</si>
  <si>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</si>
  <si>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</si>
  <si>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</si>
  <si>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</si>
  <si>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</si>
  <si>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</si>
  <si>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</si>
  <si>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</si>
  <si>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</si>
  <si>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</si>
  <si>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</si>
  <si>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</si>
  <si>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</si>
  <si>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</si>
  <si>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</si>
  <si>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</si>
  <si>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</si>
  <si>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</si>
  <si>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</si>
  <si>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</si>
  <si>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</si>
  <si>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</si>
  <si>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</si>
  <si>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</si>
  <si>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</si>
  <si>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</si>
  <si>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</si>
  <si>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</si>
  <si>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</si>
  <si>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</si>
  <si>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</si>
  <si>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</si>
  <si>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</si>
  <si>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</si>
  <si>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</si>
  <si>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</si>
  <si>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</si>
  <si>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</si>
  <si>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</si>
  <si>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</si>
  <si>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</si>
  <si>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</si>
  <si>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</si>
  <si>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</si>
  <si>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</si>
  <si>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</si>
  <si>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</si>
  <si>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</si>
  <si>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</si>
  <si>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</si>
  <si>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</si>
  <si>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</si>
  <si>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</si>
  <si>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</si>
  <si>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</si>
  <si>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</si>
  <si>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</si>
  <si>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</si>
  <si>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</si>
  <si>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</si>
  <si>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</si>
  <si>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</si>
  <si>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</si>
  <si>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</si>
  <si>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</si>
  <si>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500</t>
  </si>
  <si>
    <t>Топливо и ГСМ</t>
  </si>
  <si>
    <t>32</t>
  </si>
  <si>
    <t>90</t>
  </si>
  <si>
    <t>Другие расходы на приобретение товаров и услуг</t>
  </si>
  <si>
    <t>33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</si>
  <si>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</si>
  <si>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</si>
  <si>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</si>
  <si>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</si>
  <si>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200</t>
  </si>
  <si>
    <t>Информационные и коммуникационные услуги</t>
  </si>
  <si>
    <t>36</t>
  </si>
  <si>
    <t>93</t>
  </si>
  <si>
    <t xml:space="preserve">Услуги по охране объектов </t>
  </si>
  <si>
    <t>37</t>
  </si>
  <si>
    <t>99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</si>
  <si>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</si>
  <si>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</si>
  <si>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</si>
  <si>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</si>
  <si>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</si>
  <si>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</si>
  <si>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</si>
  <si>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Здания</t>
  </si>
  <si>
    <t>Нежилые здания</t>
  </si>
  <si>
    <t>53</t>
  </si>
  <si>
    <t>Сооружения</t>
  </si>
  <si>
    <t>54</t>
  </si>
  <si>
    <t>45</t>
  </si>
  <si>
    <t>46</t>
  </si>
  <si>
    <t>Прочие машины и оборудование</t>
  </si>
  <si>
    <t>910</t>
  </si>
  <si>
    <t>Мебель и офисное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</si>
  <si>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</si>
  <si>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</si>
  <si>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</si>
  <si>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</si>
  <si>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</si>
  <si>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51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</si>
  <si>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</si>
  <si>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</si>
  <si>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</si>
  <si>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</si>
  <si>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55</t>
  </si>
  <si>
    <t>190</t>
  </si>
  <si>
    <t>Прочие расходы</t>
  </si>
  <si>
    <t>56</t>
  </si>
  <si>
    <t>IV-группа "Другие расходы"</t>
  </si>
  <si>
    <t>57</t>
  </si>
  <si>
    <t>ВСЕГО</t>
  </si>
  <si>
    <t>58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</si>
  <si>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</si>
  <si>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</si>
  <si>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</si>
  <si>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</si>
  <si>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0115   подраздел   010   глава   160</t>
  </si>
  <si>
    <t>100010860262737011501016001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</si>
  <si>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</si>
  <si>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</si>
  <si>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</si>
  <si>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</si>
  <si>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</si>
  <si>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</si>
  <si>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</si>
  <si>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</si>
  <si>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</si>
  <si>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</si>
  <si>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</si>
  <si>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</si>
  <si>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</si>
  <si>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</si>
  <si>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</si>
  <si>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</si>
  <si>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</si>
  <si>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</si>
  <si>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</si>
  <si>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</si>
  <si>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</si>
  <si>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</si>
  <si>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</si>
  <si>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</si>
  <si>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</si>
  <si>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</si>
  <si>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</si>
  <si>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</si>
  <si>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</si>
  <si>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</si>
  <si>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</si>
  <si>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</si>
  <si>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</si>
  <si>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</si>
  <si>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</si>
  <si>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</si>
  <si>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</si>
  <si>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</si>
  <si>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</si>
  <si>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</si>
  <si>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</si>
  <si>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</si>
  <si>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</si>
  <si>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</si>
  <si>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</si>
  <si>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</si>
  <si>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</si>
  <si>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</si>
  <si>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</si>
  <si>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</si>
  <si>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</si>
  <si>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</si>
  <si>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</si>
  <si>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</si>
  <si>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</si>
  <si>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</si>
  <si>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</si>
  <si>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</si>
  <si>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</si>
  <si>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</si>
  <si>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</si>
  <si>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</si>
  <si>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</si>
  <si>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</si>
  <si>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</si>
  <si>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</si>
  <si>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</si>
  <si>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</si>
  <si>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</si>
  <si>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</si>
  <si>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</si>
  <si>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</si>
  <si>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</si>
  <si>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</si>
  <si>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</si>
  <si>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</si>
  <si>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</si>
  <si>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</si>
  <si>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</si>
  <si>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</si>
  <si>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</si>
  <si>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</si>
  <si>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</si>
  <si>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</si>
  <si>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</si>
  <si>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</si>
  <si>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</si>
  <si>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</si>
  <si>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</si>
  <si>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</si>
  <si>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</si>
  <si>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</si>
  <si>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</si>
  <si>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</si>
  <si>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</si>
  <si>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</si>
  <si>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</si>
  <si>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</si>
  <si>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</si>
  <si>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</si>
  <si>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</si>
  <si>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</si>
  <si>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</si>
  <si>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</si>
  <si>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</si>
  <si>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</si>
  <si>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</si>
  <si>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</si>
  <si>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</si>
  <si>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</si>
  <si>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</si>
  <si>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</si>
  <si>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</si>
  <si>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</si>
  <si>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</si>
  <si>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</si>
  <si>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</si>
  <si>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</si>
  <si>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</si>
  <si>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</si>
  <si>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</si>
  <si>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</si>
  <si>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</si>
  <si>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</si>
  <si>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</si>
  <si>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</si>
  <si>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</si>
  <si>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</si>
  <si>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</si>
  <si>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</si>
  <si>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</si>
  <si>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</si>
  <si>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</si>
  <si>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</si>
  <si>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</si>
  <si>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</si>
  <si>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</si>
  <si>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</si>
  <si>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</si>
  <si>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</si>
  <si>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</si>
  <si>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</si>
  <si>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</si>
  <si>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</si>
  <si>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</si>
  <si>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</si>
  <si>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</si>
  <si>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</si>
  <si>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</si>
  <si>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</si>
  <si>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</si>
  <si>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</si>
  <si>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</si>
  <si>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</si>
  <si>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</si>
  <si>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</si>
  <si>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</si>
  <si>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</si>
  <si>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</si>
  <si>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</si>
  <si>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</si>
  <si>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</si>
  <si>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</si>
  <si>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</si>
  <si>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</si>
  <si>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</si>
  <si>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</si>
  <si>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</si>
  <si>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</si>
  <si>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</si>
  <si>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</si>
  <si>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</si>
  <si>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</si>
  <si>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</si>
  <si>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</si>
  <si>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</si>
  <si>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</si>
  <si>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</si>
  <si>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</si>
  <si>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</si>
  <si>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</si>
  <si>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</si>
  <si>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</si>
  <si>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</si>
  <si>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</si>
  <si>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</si>
  <si>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</si>
  <si>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</si>
  <si>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</si>
  <si>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</si>
  <si>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</si>
  <si>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</si>
  <si>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</si>
  <si>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</si>
  <si>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</si>
  <si>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</si>
  <si>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</si>
  <si>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</si>
  <si>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</si>
  <si>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</si>
  <si>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</si>
  <si>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</si>
  <si>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</si>
  <si>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</si>
  <si>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</si>
  <si>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</si>
  <si>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</si>
  <si>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</si>
  <si>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</si>
  <si>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</si>
  <si>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</si>
  <si>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</si>
  <si>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</si>
  <si>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4225000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</si>
  <si>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</si>
  <si>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</si>
  <si>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</si>
  <si>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</si>
  <si>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</si>
  <si>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</si>
  <si>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</si>
  <si>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</si>
  <si>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</si>
  <si>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</si>
  <si>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</si>
  <si>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</si>
  <si>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</si>
  <si>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</si>
  <si>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</si>
  <si>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</si>
  <si>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</si>
  <si>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</si>
  <si>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</si>
  <si>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</si>
  <si>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</si>
  <si>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</si>
  <si>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</si>
  <si>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</si>
  <si>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</si>
  <si>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</si>
  <si>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</si>
  <si>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</si>
  <si>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</si>
  <si>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</si>
  <si>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22110042021395 / 15-22</t>
  </si>
  <si>
    <t>"UNG PETRO" МЧЖ</t>
  </si>
  <si>
    <t>л</t>
  </si>
  <si>
    <t>Услуги государственной фельдъегерской связи</t>
  </si>
  <si>
    <t>22110024044521 / 34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</si>
  <si>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</si>
  <si>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</si>
  <si>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</si>
  <si>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22110024044730 / 1616377917</t>
  </si>
  <si>
    <t>"O`ZBEKTELEKOM" АЖ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</si>
  <si>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</si>
  <si>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 xml:space="preserve">22110010045181 / 706-2022/IJRO </t>
  </si>
  <si>
    <t xml:space="preserve"> "UNICON-SOFT" МЧЖ</t>
  </si>
  <si>
    <t>Услуги центра регистрации ключей электронных цифровых подписей</t>
  </si>
  <si>
    <t>22110010045255 / 704-2022/EXAT</t>
  </si>
  <si>
    <t>"UNICON-SOFT" МЧЖ</t>
  </si>
  <si>
    <t xml:space="preserve"> Услуга по круглосуточной поддержке телефонной линии</t>
  </si>
  <si>
    <t>22110024045576 /  1916643259</t>
  </si>
  <si>
    <t>Энергия тепловая, отпущенная тепловыми электроцентралями (ТЭЦ)</t>
  </si>
  <si>
    <t>"Тошиссиккуввати"ДУК</t>
  </si>
  <si>
    <t>Гкал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</si>
  <si>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</si>
  <si>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</si>
  <si>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</si>
  <si>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22110061104641 /  032-354</t>
  </si>
  <si>
    <t>TOSHKENT SHAHAR HOKIMLIGI HUZURIDAGI MAXSUSTRANS ISHLAB CHIQARISH BOSHQARMASI DA</t>
  </si>
  <si>
    <t>м^3</t>
  </si>
  <si>
    <t>Услуги выхода на международные сети телекоммуникаций</t>
  </si>
  <si>
    <t>Услуги по ремонту легковых автомобилей</t>
  </si>
  <si>
    <t>22110045111380 / К-19</t>
  </si>
  <si>
    <t>ООО "PSM Avtoservis Tex"</t>
  </si>
  <si>
    <t>Услуги кабельного телевидения</t>
  </si>
  <si>
    <t>22110024127912 / 46434</t>
  </si>
  <si>
    <t>ООО "ALPHAZET TECHNOLOGIES"</t>
  </si>
  <si>
    <t>Услуга по круглосуточной поддержке телефонной линии</t>
  </si>
  <si>
    <t>22110024184694 / 279/13-19</t>
  </si>
  <si>
    <t>Республика махсус алока богламаси ДУК</t>
  </si>
  <si>
    <t>Услуги по размещению в информационно-коммуникационной сети Интернет (услуги веб-хостинга)</t>
  </si>
  <si>
    <t>"DAVLAT AXBOROT TIZIMLARINI YARATISH VA QOLLAB QUVATLASH BOYICHA YAGONA INTEGR-"</t>
  </si>
  <si>
    <t>22110024210998 / 11/19-V</t>
  </si>
  <si>
    <t>Защищенная электронная почта Е-ХАТ</t>
  </si>
  <si>
    <t>22110024210999 / 111-П</t>
  </si>
  <si>
    <t>Услуга по регистрации доменов</t>
  </si>
  <si>
    <t>22111008111196 / 121538</t>
  </si>
  <si>
    <t>ООО "SUVAN NET"</t>
  </si>
  <si>
    <t>22111008109082 / 121536</t>
  </si>
  <si>
    <t xml:space="preserve"> ООО AQUAMARINE DIMAKS</t>
  </si>
  <si>
    <t>упак</t>
  </si>
  <si>
    <t>Вода питьевая упакованная</t>
  </si>
  <si>
    <t>Салфетка гигиеническая влажная</t>
  </si>
  <si>
    <t>22111008123967 / 127209</t>
  </si>
  <si>
    <t>OOO "Bahora Sarmoya Servis"</t>
  </si>
  <si>
    <t>Бумага туалетная</t>
  </si>
  <si>
    <t>22111008123938 / 127188</t>
  </si>
  <si>
    <t>ООО KURROS</t>
  </si>
  <si>
    <t>22111008123747 / 127257</t>
  </si>
  <si>
    <t>FALCON LINE" хусусий корхонаси</t>
  </si>
  <si>
    <t>Услуга подключения поддержки SSL протокола</t>
  </si>
  <si>
    <t>22111008147116 / 148895</t>
  </si>
  <si>
    <t>"ARSENAL WEBNAME" Mas uliyati cheklangan jamiyat</t>
  </si>
  <si>
    <t>22111008147139 / 148894</t>
  </si>
  <si>
    <t xml:space="preserve">22111008147103 / 148896 </t>
  </si>
  <si>
    <t>Услуги по холодному водоснабжению, Услуги канализации</t>
  </si>
  <si>
    <t xml:space="preserve"> ГУП "Сувсоз"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</si>
  <si>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</si>
  <si>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</si>
  <si>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</si>
  <si>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</si>
  <si>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Ст-71. абз.7</t>
  </si>
  <si>
    <t>Тўғридан тўғри (ЗРУ-684, абз. 3, ПП- 3953. пункт 22)</t>
  </si>
  <si>
    <t>Ўзбекистон Республикаси Марказий сайлов комиссияси бўйича</t>
  </si>
  <si>
    <t>130</t>
  </si>
  <si>
    <t>Приобретение прочей полиграфической</t>
  </si>
  <si>
    <t>91</t>
  </si>
  <si>
    <t>Расходы на обучение</t>
  </si>
  <si>
    <t>59</t>
  </si>
  <si>
    <t>60</t>
  </si>
  <si>
    <t>Раздел   0121   подраздел   030   глава   160</t>
  </si>
  <si>
    <t>100010860262947012103016001</t>
  </si>
  <si>
    <t>Членства в международные и межгосударственные организации</t>
  </si>
  <si>
    <t>4221000</t>
  </si>
  <si>
    <t>4110000</t>
  </si>
  <si>
    <t>4111000</t>
  </si>
  <si>
    <t>4111100</t>
  </si>
  <si>
    <t>4120000</t>
  </si>
  <si>
    <t>4121000</t>
  </si>
  <si>
    <t>4121100</t>
  </si>
  <si>
    <t>22110024110679 / 1 д/с 1536/14</t>
  </si>
  <si>
    <t>22110010263320 / 2-д/с 305481</t>
  </si>
  <si>
    <t>Услуга по упорядочению архивных документов</t>
  </si>
  <si>
    <t>22110010348736 / 6/О.И</t>
  </si>
  <si>
    <t>"Узбекистон Республикаси кино сурат ва овозли хужжатлар маркази давлат архиви"</t>
  </si>
  <si>
    <t>усл. ед</t>
  </si>
  <si>
    <t>22110024370986 / 347/В-19</t>
  </si>
  <si>
    <t>22110010386134 / 111-П/1</t>
  </si>
  <si>
    <t>22110024386226 / 1916643259-1</t>
  </si>
  <si>
    <t>22110042399954 / 952-22</t>
  </si>
  <si>
    <t>22110024407045 / 1916377917</t>
  </si>
  <si>
    <t>Услуги по проектированию и разработке информационных технологий для сетей и систем</t>
  </si>
  <si>
    <t>22110010408913 / 11/19/1-V</t>
  </si>
  <si>
    <t>22110010104557 / 1-д/с 16358-М</t>
  </si>
  <si>
    <t>Тошкент шахар ЭТК АЖ</t>
  </si>
  <si>
    <t>кВт</t>
  </si>
  <si>
    <t>22110010441598 / 0503</t>
  </si>
  <si>
    <t>Услуги по передаче электроэнергии</t>
  </si>
  <si>
    <t>22110010443259 / 8479-2022/IJRO</t>
  </si>
  <si>
    <t>22110024445720 / 46434-1</t>
  </si>
  <si>
    <t>OOO Smart Asbob Servis</t>
  </si>
  <si>
    <t>Услуги по обслуживанию теплового счетчика</t>
  </si>
  <si>
    <t>22111008342135 / 309555</t>
  </si>
  <si>
    <t>Давлат тилида иш юритиш асосларини укитиш ва малака ошириш маркази</t>
  </si>
  <si>
    <t>Услуга по повышению квалификации работников</t>
  </si>
  <si>
    <t>22110010513752 / 501/2022-Tosh</t>
  </si>
  <si>
    <t>OOO"SELEN LUX"</t>
  </si>
  <si>
    <t>22111008353969 / 315726</t>
  </si>
  <si>
    <t>Energy Work</t>
  </si>
  <si>
    <t>Драйвер светодиодный</t>
  </si>
  <si>
    <t>22111008361951 / 322042</t>
  </si>
  <si>
    <t>дона</t>
  </si>
  <si>
    <t>PARFUME LUXE MCHJ</t>
  </si>
  <si>
    <t>Половая тряпка</t>
  </si>
  <si>
    <t>22111008360569 / 320965</t>
  </si>
  <si>
    <t>м</t>
  </si>
  <si>
    <t>ООО AQUAMARINE DIMAKS</t>
  </si>
  <si>
    <t>22111008353927 / 319669</t>
  </si>
  <si>
    <t>"O`ZBEKISTON POCHTASI" АЖ</t>
  </si>
  <si>
    <t>Почтовая марка</t>
  </si>
  <si>
    <t>22110010520657 / 47/12</t>
  </si>
  <si>
    <t>ООО "Driver`s Village Motor Group"</t>
  </si>
  <si>
    <t>Услуга по текущему ремонту транспортных средств</t>
  </si>
  <si>
    <t>22110045518491 / С-77</t>
  </si>
  <si>
    <t>PAIB "Avtoxojaligi"</t>
  </si>
  <si>
    <t>Аренда транспортных средств</t>
  </si>
  <si>
    <t>22110010532348 / 10</t>
  </si>
  <si>
    <t>KANS SHOP XK</t>
  </si>
  <si>
    <t>Скрепки металлические</t>
  </si>
  <si>
    <t>22111008387275 / 342323</t>
  </si>
  <si>
    <t>YaTT ISRAILOVA DILNOZA ERKINOVNA</t>
  </si>
  <si>
    <t>Клей</t>
  </si>
  <si>
    <t>22111008387031 / 342169</t>
  </si>
  <si>
    <t>22110010052236 / 3-д/с 950</t>
  </si>
  <si>
    <t>GLOBAL TEXNO TREYD MCHJ</t>
  </si>
  <si>
    <t>Клавиатура</t>
  </si>
  <si>
    <t>22111008410089 / 361008</t>
  </si>
  <si>
    <t>ООО JAUMKANS PAPER</t>
  </si>
  <si>
    <t>Зажим для бумаги</t>
  </si>
  <si>
    <t>22111008410006 / 360979</t>
  </si>
  <si>
    <t>ЧП SERGELI OBOD DIYOR</t>
  </si>
  <si>
    <t>22111008409980 / 360943</t>
  </si>
  <si>
    <t>BIRJA BUSINES MCHJ</t>
  </si>
  <si>
    <t>Кофе без кофеина</t>
  </si>
  <si>
    <t>22111008426881 / 374729</t>
  </si>
  <si>
    <t>кг</t>
  </si>
  <si>
    <t>ANVAR BIZNES SERVIS МЧЖ</t>
  </si>
  <si>
    <t>Часы</t>
  </si>
  <si>
    <t>Скотч</t>
  </si>
  <si>
    <t>22111008438404 / 383858</t>
  </si>
  <si>
    <t>22110045647397 / К-82</t>
  </si>
  <si>
    <t>COSMOC COSMETIC MCHJ</t>
  </si>
  <si>
    <t>Мыло хозяйственное твердое</t>
  </si>
  <si>
    <t>22111008502578 / 436194</t>
  </si>
  <si>
    <t>"INTERNATIONAL PAPER"ХК</t>
  </si>
  <si>
    <t>22111008537997 / 465663</t>
  </si>
  <si>
    <t>22110065684089 / 53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</si>
  <si>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</si>
  <si>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КО ОАО "Узбекистон"</t>
  </si>
  <si>
    <t>Авиабилет</t>
  </si>
  <si>
    <t>22110022181306 / 8/АК</t>
  </si>
  <si>
    <t>22110022181387 / 9/АК</t>
  </si>
  <si>
    <t>АО "UZBEKISTAN AIRWAYS"</t>
  </si>
  <si>
    <t>22110022220852 / 152</t>
  </si>
  <si>
    <t>22110022247911 / 190</t>
  </si>
  <si>
    <t>Настенное панно</t>
  </si>
  <si>
    <t>22110031327015 / 44</t>
  </si>
  <si>
    <t>22110031327016 / 43</t>
  </si>
  <si>
    <t>22110022334650 / 10/АК</t>
  </si>
  <si>
    <t>22110022350512 / 13/АК</t>
  </si>
  <si>
    <t>Сувениры с национальном орнаментом с нанесённым логотипом</t>
  </si>
  <si>
    <t>22110031518928 / 46</t>
  </si>
  <si>
    <t xml:space="preserve"> 22110022518701 / 16/АК</t>
  </si>
  <si>
    <t>22110031624217 / 52</t>
  </si>
  <si>
    <t>22110031633334 / 54</t>
  </si>
  <si>
    <t>ОБЩЕСТВО С ОГРАНИЧЕННОЙ ОТВЕТСТВЕННОСТЬЮ ALI QUSHJI CATERING</t>
  </si>
  <si>
    <t>Услуги по обеспечению питанием, осуществляемые по договору</t>
  </si>
  <si>
    <t>22110031629939 / 2</t>
  </si>
  <si>
    <t>INTER PRIME STEP MAS`ULIYATI CHEKLANGAN JAMIYAT</t>
  </si>
  <si>
    <t>Услуги по организации обеда</t>
  </si>
  <si>
    <t>22110031629952 / 01144</t>
  </si>
  <si>
    <t>OOO SMART-WINE</t>
  </si>
  <si>
    <t>ООО "SHAJARA"</t>
  </si>
  <si>
    <t>22110031630007 / 03/22</t>
  </si>
  <si>
    <t xml:space="preserve">22110031629988 / 2-06/2022 </t>
  </si>
  <si>
    <t>ООО "FAYZ FOOD"</t>
  </si>
  <si>
    <t>22110031630029 / 14/06</t>
  </si>
  <si>
    <t>ВМ захира жам.</t>
  </si>
  <si>
    <t>кам баҳоли</t>
  </si>
  <si>
    <t>Тўғридан тўғри (ЗРУ-684, абз. 3, ПП- 3953. пункт 2)</t>
  </si>
  <si>
    <t>Тўғридан тўғри (ЗРУ-684, абз. 3, ПП- 3953. пункт 11)</t>
  </si>
  <si>
    <t>Тўғридан тўғри (Решение правительства)</t>
  </si>
  <si>
    <t>на 01.10.2022</t>
  </si>
  <si>
    <t>1 октября</t>
  </si>
  <si>
    <t>Одежды, обуви и постельных принадлежностей</t>
  </si>
  <si>
    <t>61</t>
  </si>
  <si>
    <t>по состоянию на 01.10.2022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</si>
  <si>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</si>
  <si>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</si>
  <si>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Тип валюты:</t>
  </si>
  <si>
    <t>Доллаp США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</si>
  <si>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11014,01 сум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</si>
  <si>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</si>
  <si>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</si>
  <si>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</si>
  <si>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</si>
  <si>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</si>
  <si>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</si>
  <si>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</si>
  <si>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</si>
  <si>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</si>
  <si>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4. Убытки от отрицательной курсовой разницы</t>
  </si>
  <si>
    <t>5. Остаток денежных средств на конец отчетного периода</t>
  </si>
  <si>
    <t>Кассовые расходы</t>
  </si>
  <si>
    <t>Фактические расходы</t>
  </si>
  <si>
    <t>22111008559073 / 483318</t>
  </si>
  <si>
    <t>OOO MUXAMMAD POLIGRAF</t>
  </si>
  <si>
    <t>Услуги по изготовлению крафт конвертов с нанесением логотипа</t>
  </si>
  <si>
    <t>22111008602238 / 523046</t>
  </si>
  <si>
    <t>Фирменный бланк</t>
  </si>
  <si>
    <t>22111008618379 / 534325</t>
  </si>
  <si>
    <t>22110010104557 / 16358-М д/с 2</t>
  </si>
  <si>
    <t>ООО KOMOS ELIT</t>
  </si>
  <si>
    <t>22111008685766 / 591660</t>
  </si>
  <si>
    <t>22111008685547 / 591478</t>
  </si>
  <si>
    <t>Мыло туалетное жидкое</t>
  </si>
  <si>
    <t>YaTT Mirzaeva Saodat</t>
  </si>
  <si>
    <t>Чернила</t>
  </si>
  <si>
    <t>22111008707101 / 616158</t>
  </si>
  <si>
    <t>ООО UMARIM</t>
  </si>
  <si>
    <t>Сахарный песок</t>
  </si>
  <si>
    <t>22111008720266 / 620997</t>
  </si>
  <si>
    <t>22110045839004 / C-136</t>
  </si>
  <si>
    <t>22111008720246 / 620961</t>
  </si>
  <si>
    <t>кВт.ч</t>
  </si>
  <si>
    <t>Типография УХД ИП Кабинета Министров Руз</t>
  </si>
  <si>
    <t>Обложка файла</t>
  </si>
  <si>
    <t>22110014908993 / 84</t>
  </si>
  <si>
    <t>ЗРУ-684, 61-статья</t>
  </si>
  <si>
    <t>22110010441598 / 2-д/с 0503</t>
  </si>
  <si>
    <t>Жахон иктисодиёти ва дипломатия Униеврситети</t>
  </si>
  <si>
    <t>Услуги по повышению профессиональной квалификации</t>
  </si>
  <si>
    <t>22111008704474 / 607310</t>
  </si>
  <si>
    <t>22111008704468 / 607304</t>
  </si>
  <si>
    <t>22110022736778 / 24/АК</t>
  </si>
  <si>
    <t>22110031737311 / 57</t>
  </si>
  <si>
    <t>OOO YODLI MEROS</t>
  </si>
  <si>
    <t>22110031737219 / 11</t>
  </si>
  <si>
    <t>OOO "MUHARRAM BIZNES"</t>
  </si>
  <si>
    <t>22110031739324 / 44</t>
  </si>
  <si>
    <t>ООО "KHANCHAPAN"</t>
  </si>
  <si>
    <t>22110031739346 / 23</t>
  </si>
  <si>
    <t>час</t>
  </si>
  <si>
    <t>22110010743183 / 61</t>
  </si>
  <si>
    <t>22110031739336 / 10</t>
  </si>
  <si>
    <t>OOO  "SULTON SAID SAVDO"</t>
  </si>
  <si>
    <t>22110031744145 / 14</t>
  </si>
  <si>
    <t>22110043788952 / 75</t>
  </si>
  <si>
    <t>ИП Хакимов Анвар Абдусаматович</t>
  </si>
  <si>
    <t>22110031893513 / 7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</si>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</sst>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#,##0.0_ ;[Red]\-#,##0.0\ "/>
    <numFmt numFmtId="166" formatCode="_-* #,##0.0_р_._-;\-* #,##0.0_р_._-;_-* &quot; &quot;??_р_._-;_-@_-"/>
    <numFmt numFmtId="167" formatCode="_-* #,##0.00_р_._-;\-* #,##0.00_р_._-;_-* &quot; &quot;??_р_.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_-* #,##0.0_р_._-;\-* #,##0.0_р_._-;_-* &quot;-&quot;??_р_._-;_-@_-"/>
    <numFmt numFmtId="171" formatCode="#,##0.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6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169" fontId="43" fillId="0" borderId="0"/>
    <xf numFmtId="164" fontId="20" fillId="0" borderId="0" applyFont="0" applyFill="0" applyBorder="0" applyAlignment="0" applyProtection="0"/>
    <xf numFmtId="170" fontId="43" fillId="0" borderId="0"/>
    <xf numFmtId="168" fontId="43" fillId="0" borderId="0"/>
  </cellStyleXfs>
  <cellXfs count="300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5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25" fillId="0" borderId="0" xfId="3" applyNumberFormat="1" applyFont="1" applyFill="1" applyBorder="1" applyProtection="1"/>
    <xf numFmtId="0" fontId="24" fillId="0" borderId="0" xfId="3" applyNumberFormat="1" applyFont="1" applyFill="1" applyBorder="1" applyAlignment="1" applyProtection="1">
      <alignment wrapText="1"/>
    </xf>
    <xf numFmtId="0" fontId="24" fillId="0" borderId="0" xfId="3" applyNumberFormat="1" applyFont="1" applyFill="1" applyBorder="1" applyAlignment="1" applyProtection="1">
      <alignment vertical="center" wrapText="1"/>
    </xf>
    <xf numFmtId="0" fontId="18" fillId="2" borderId="1" xfId="4" applyNumberFormat="1" applyFont="1" applyFill="1" applyBorder="1" applyAlignment="1" applyProtection="1">
      <alignment horizontal="left" vertical="center" wrapText="1"/>
    </xf>
    <xf numFmtId="166" fontId="18" fillId="2" borderId="1" xfId="5" applyNumberFormat="1" applyFont="1" applyFill="1" applyBorder="1" applyAlignment="1" applyProtection="1">
      <alignment horizontal="center" vertical="center" wrapText="1"/>
    </xf>
    <xf numFmtId="166" fontId="40" fillId="0" borderId="1" xfId="5" applyNumberFormat="1" applyFont="1" applyFill="1" applyBorder="1" applyAlignment="1" applyProtection="1">
      <alignment horizontal="center" vertical="center"/>
    </xf>
    <xf numFmtId="0" fontId="27" fillId="0" borderId="1" xfId="4" applyNumberFormat="1" applyFont="1" applyFill="1" applyBorder="1" applyAlignment="1" applyProtection="1">
      <alignment horizontal="left" vertical="center" wrapText="1"/>
    </xf>
    <xf numFmtId="166" fontId="27" fillId="0" borderId="1" xfId="5" applyNumberFormat="1" applyFont="1" applyFill="1" applyBorder="1" applyAlignment="1" applyProtection="1">
      <alignment horizontal="center" vertical="center" wrapText="1"/>
    </xf>
    <xf numFmtId="166" fontId="24" fillId="0" borderId="1" xfId="5" applyNumberFormat="1" applyFont="1" applyFill="1" applyBorder="1" applyAlignment="1" applyProtection="1">
      <alignment horizontal="center" vertical="center"/>
    </xf>
    <xf numFmtId="166" fontId="18" fillId="2" borderId="1" xfId="5" applyNumberFormat="1" applyFont="1" applyFill="1" applyBorder="1" applyAlignment="1" applyProtection="1">
      <alignment horizontal="left" vertical="center" wrapText="1"/>
    </xf>
    <xf numFmtId="166" fontId="27" fillId="0" borderId="1" xfId="5" applyNumberFormat="1" applyFont="1" applyFill="1" applyBorder="1" applyAlignment="1" applyProtection="1">
      <alignment horizontal="left" vertical="center" wrapText="1"/>
    </xf>
    <xf numFmtId="169" fontId="25" fillId="0" borderId="0" xfId="5" applyNumberFormat="1" applyFont="1" applyFill="1" applyBorder="1" applyProtection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Protection="1"/>
    <xf numFmtId="49" fontId="40" fillId="0" borderId="1" xfId="0" applyNumberFormat="1" applyFont="1" applyFill="1" applyBorder="1" applyAlignment="1" applyProtection="1">
      <alignment horizontal="center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justify" vertical="center" wrapText="1"/>
    </xf>
    <xf numFmtId="49" fontId="24" fillId="0" borderId="1" xfId="0" applyNumberFormat="1" applyFont="1" applyFill="1" applyBorder="1" applyAlignment="1" applyProtection="1">
      <alignment wrapText="1"/>
    </xf>
    <xf numFmtId="49" fontId="24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horizontal="center" vertical="center" textRotation="90"/>
    </xf>
    <xf numFmtId="0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7" fillId="2" borderId="1" xfId="4" applyNumberFormat="1" applyFont="1" applyFill="1" applyBorder="1" applyAlignment="1" applyProtection="1">
      <alignment horizontal="center" vertical="center" wrapText="1"/>
    </xf>
    <xf numFmtId="0" fontId="18" fillId="2" borderId="1" xfId="4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2" borderId="1" xfId="4" applyNumberFormat="1" applyFont="1" applyFill="1" applyBorder="1" applyAlignment="1" applyProtection="1">
      <alignment horizontal="justify" vertical="center" wrapText="1"/>
    </xf>
    <xf numFmtId="0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left" vertical="center" wrapText="1"/>
    </xf>
    <xf numFmtId="49" fontId="27" fillId="2" borderId="0" xfId="4" applyNumberFormat="1" applyFont="1" applyFill="1" applyBorder="1" applyAlignment="1" applyProtection="1">
      <alignment horizontal="left" vertical="center" wrapText="1"/>
    </xf>
    <xf numFmtId="0" fontId="43" fillId="0" borderId="0" xfId="3" applyNumberFormat="1" applyFont="1" applyFill="1" applyBorder="1" applyProtection="1"/>
    <xf numFmtId="0" fontId="43" fillId="0" borderId="0" xfId="3" applyNumberFormat="1" applyFont="1" applyFill="1" applyBorder="1" applyAlignment="1" applyProtection="1">
      <alignment horizontal="center"/>
    </xf>
    <xf numFmtId="49" fontId="31" fillId="2" borderId="1" xfId="7" applyNumberFormat="1" applyFont="1" applyFill="1" applyBorder="1" applyAlignment="1" applyProtection="1">
      <alignment horizontal="center" vertical="center"/>
    </xf>
    <xf numFmtId="166" fontId="31" fillId="2" borderId="1" xfId="7" applyNumberFormat="1" applyFont="1" applyFill="1" applyBorder="1" applyAlignment="1" applyProtection="1">
      <alignment horizontal="center" vertical="center"/>
    </xf>
    <xf numFmtId="49" fontId="34" fillId="2" borderId="1" xfId="7" applyNumberFormat="1" applyFont="1" applyFill="1" applyBorder="1" applyAlignment="1" applyProtection="1">
      <alignment horizontal="center" vertical="center"/>
    </xf>
    <xf numFmtId="166" fontId="34" fillId="2" borderId="1" xfId="7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Protection="1"/>
    <xf numFmtId="0" fontId="25" fillId="0" borderId="17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67" fontId="1" fillId="2" borderId="1" xfId="6" applyNumberFormat="1" applyFont="1" applyFill="1" applyBorder="1" applyAlignment="1" applyProtection="1">
      <alignment horizontal="center" vertical="center"/>
    </xf>
    <xf numFmtId="167" fontId="2" fillId="2" borderId="1" xfId="6" applyNumberFormat="1" applyFont="1" applyFill="1" applyBorder="1" applyAlignment="1" applyProtection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 textRotation="90" wrapText="1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0" fillId="2" borderId="1" xfId="4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33" fillId="2" borderId="1" xfId="4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168" fontId="25" fillId="0" borderId="0" xfId="0" applyNumberFormat="1" applyFont="1" applyFill="1" applyBorder="1" applyProtection="1"/>
    <xf numFmtId="0" fontId="36" fillId="0" borderId="0" xfId="0" applyNumberFormat="1" applyFont="1" applyFill="1" applyBorder="1" applyProtection="1"/>
    <xf numFmtId="0" fontId="2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171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6" fontId="24" fillId="0" borderId="1" xfId="7" applyNumberFormat="1" applyFont="1" applyFill="1" applyBorder="1" applyAlignment="1" applyProtection="1">
      <alignment horizontal="center" vertical="center"/>
    </xf>
    <xf numFmtId="166" fontId="40" fillId="0" borderId="1" xfId="7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left" vertical="top"/>
    </xf>
    <xf numFmtId="0" fontId="25" fillId="0" borderId="0" xfId="3" applyNumberFormat="1" applyFont="1" applyFill="1" applyBorder="1" applyAlignment="1" applyProtection="1">
      <alignment horizontal="left" vertical="center"/>
    </xf>
    <xf numFmtId="0" fontId="28" fillId="0" borderId="1" xfId="3" applyNumberFormat="1" applyFont="1" applyFill="1" applyBorder="1" applyAlignment="1" applyProtection="1">
      <alignment horizontal="center" vertical="center" wrapText="1"/>
    </xf>
    <xf numFmtId="167" fontId="1" fillId="2" borderId="1" xfId="8" applyNumberFormat="1" applyFont="1" applyFill="1" applyBorder="1" applyAlignment="1" applyProtection="1">
      <alignment horizontal="center" vertical="center"/>
    </xf>
    <xf numFmtId="167" fontId="2" fillId="2" borderId="1" xfId="8" applyNumberFormat="1" applyFont="1" applyFill="1" applyBorder="1" applyAlignment="1" applyProtection="1">
      <alignment horizontal="center" vertical="center"/>
    </xf>
    <xf numFmtId="0" fontId="37" fillId="0" borderId="8" xfId="3" applyNumberFormat="1" applyFont="1" applyFill="1" applyBorder="1" applyAlignment="1" applyProtection="1">
      <alignment horizontal="center" vertical="center" wrapText="1"/>
    </xf>
    <xf numFmtId="0" fontId="37" fillId="0" borderId="1" xfId="3" applyNumberFormat="1" applyFont="1" applyFill="1" applyBorder="1" applyAlignment="1" applyProtection="1">
      <alignment horizontal="center" vertical="center" textRotation="90" wrapText="1"/>
    </xf>
    <xf numFmtId="0" fontId="37" fillId="0" borderId="1" xfId="3" applyNumberFormat="1" applyFont="1" applyFill="1" applyBorder="1" applyAlignment="1" applyProtection="1">
      <alignment horizontal="center" vertical="center" wrapText="1"/>
    </xf>
    <xf numFmtId="49" fontId="28" fillId="0" borderId="1" xfId="3" applyNumberFormat="1" applyFont="1" applyFill="1" applyBorder="1" applyAlignment="1" applyProtection="1">
      <alignment horizontal="center" vertical="center"/>
    </xf>
    <xf numFmtId="0" fontId="28" fillId="0" borderId="0" xfId="3" applyNumberFormat="1" applyFont="1" applyFill="1" applyBorder="1" applyProtection="1"/>
    <xf numFmtId="49" fontId="25" fillId="0" borderId="1" xfId="3" applyNumberFormat="1" applyFont="1" applyFill="1" applyBorder="1" applyAlignment="1" applyProtection="1">
      <alignment horizontal="center" vertical="center"/>
    </xf>
    <xf numFmtId="168" fontId="25" fillId="0" borderId="0" xfId="3" applyNumberFormat="1" applyFont="1" applyFill="1" applyBorder="1" applyProtection="1"/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40" fillId="0" borderId="9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6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7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166" fontId="24" fillId="0" borderId="8" xfId="7" applyNumberFormat="1" applyFont="1" applyFill="1" applyBorder="1" applyAlignment="1" applyProtection="1">
      <alignment horizontal="center" vertical="center"/>
    </xf>
    <xf numFmtId="166" fontId="24" fillId="0" borderId="9" xfId="7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6" fontId="40" fillId="0" borderId="8" xfId="7" applyNumberFormat="1" applyFont="1" applyFill="1" applyBorder="1" applyAlignment="1" applyProtection="1">
      <alignment horizontal="center" vertical="center"/>
    </xf>
    <xf numFmtId="166" fontId="40" fillId="0" borderId="9" xfId="7" applyNumberFormat="1" applyFont="1" applyFill="1" applyBorder="1" applyAlignment="1" applyProtection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left"/>
    </xf>
    <xf numFmtId="0" fontId="28" fillId="0" borderId="8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0" fontId="28" fillId="0" borderId="9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0" borderId="8" xfId="0" applyNumberFormat="1" applyFont="1" applyFill="1" applyBorder="1" applyAlignment="1" applyProtection="1">
      <alignment wrapText="1"/>
    </xf>
    <xf numFmtId="0" fontId="25" fillId="0" borderId="14" xfId="0" applyNumberFormat="1" applyFont="1" applyFill="1" applyBorder="1" applyAlignment="1" applyProtection="1">
      <alignment wrapText="1"/>
    </xf>
    <xf numFmtId="0" fontId="25" fillId="0" borderId="9" xfId="0" applyNumberFormat="1" applyFont="1" applyFill="1" applyBorder="1" applyAlignment="1" applyProtection="1">
      <alignment wrapText="1"/>
    </xf>
    <xf numFmtId="49" fontId="25" fillId="0" borderId="17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left" wrapText="1"/>
    </xf>
    <xf numFmtId="0" fontId="28" fillId="0" borderId="14" xfId="0" applyNumberFormat="1" applyFont="1" applyFill="1" applyBorder="1" applyAlignment="1" applyProtection="1">
      <alignment horizontal="left" wrapText="1"/>
    </xf>
    <xf numFmtId="0" fontId="28" fillId="0" borderId="9" xfId="0" applyNumberFormat="1" applyFont="1" applyFill="1" applyBorder="1" applyAlignment="1" applyProtection="1">
      <alignment horizontal="left" wrapText="1"/>
    </xf>
    <xf numFmtId="0" fontId="28" fillId="0" borderId="8" xfId="0" applyNumberFormat="1" applyFont="1" applyFill="1" applyBorder="1" applyAlignment="1" applyProtection="1">
      <alignment wrapText="1"/>
    </xf>
    <xf numFmtId="0" fontId="28" fillId="0" borderId="14" xfId="0" applyNumberFormat="1" applyFont="1" applyFill="1" applyBorder="1" applyAlignment="1" applyProtection="1">
      <alignment wrapText="1"/>
    </xf>
    <xf numFmtId="0" fontId="28" fillId="0" borderId="9" xfId="0" applyNumberFormat="1" applyFont="1" applyFill="1" applyBorder="1" applyAlignment="1" applyProtection="1">
      <alignment wrapText="1"/>
    </xf>
    <xf numFmtId="16" fontId="28" fillId="0" borderId="8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/>
    </xf>
    <xf numFmtId="0" fontId="28" fillId="0" borderId="16" xfId="0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35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/>
    </xf>
    <xf numFmtId="0" fontId="36" fillId="0" borderId="0" xfId="3" applyNumberFormat="1" applyFont="1" applyFill="1" applyBorder="1" applyAlignment="1" applyProtection="1">
      <alignment horizontal="center" vertical="center"/>
    </xf>
    <xf numFmtId="16" fontId="25" fillId="0" borderId="8" xfId="3" applyNumberFormat="1" applyFont="1" applyFill="1" applyBorder="1" applyAlignment="1" applyProtection="1">
      <alignment wrapText="1"/>
    </xf>
    <xf numFmtId="0" fontId="25" fillId="0" borderId="14" xfId="3" applyNumberFormat="1" applyFont="1" applyFill="1" applyBorder="1" applyAlignment="1" applyProtection="1">
      <alignment wrapText="1"/>
    </xf>
    <xf numFmtId="0" fontId="25" fillId="0" borderId="9" xfId="3" applyNumberFormat="1" applyFont="1" applyFill="1" applyBorder="1" applyAlignment="1" applyProtection="1">
      <alignment wrapText="1"/>
    </xf>
    <xf numFmtId="0" fontId="25" fillId="0" borderId="17" xfId="3" applyNumberFormat="1" applyFont="1" applyFill="1" applyBorder="1" applyAlignment="1" applyProtection="1">
      <alignment horizontal="left" vertical="center" wrapText="1"/>
    </xf>
    <xf numFmtId="0" fontId="28" fillId="0" borderId="8" xfId="3" applyNumberFormat="1" applyFont="1" applyFill="1" applyBorder="1" applyAlignment="1" applyProtection="1">
      <alignment horizontal="center" vertical="center"/>
    </xf>
    <xf numFmtId="0" fontId="28" fillId="0" borderId="14" xfId="3" applyNumberFormat="1" applyFont="1" applyFill="1" applyBorder="1" applyAlignment="1" applyProtection="1">
      <alignment horizontal="center" vertical="center"/>
    </xf>
    <xf numFmtId="0" fontId="28" fillId="0" borderId="9" xfId="3" applyNumberFormat="1" applyFont="1" applyFill="1" applyBorder="1" applyAlignment="1" applyProtection="1">
      <alignment horizontal="center" vertical="center"/>
    </xf>
    <xf numFmtId="0" fontId="28" fillId="0" borderId="8" xfId="3" applyNumberFormat="1" applyFont="1" applyFill="1" applyBorder="1" applyAlignment="1" applyProtection="1">
      <alignment horizontal="left" wrapText="1"/>
    </xf>
    <xf numFmtId="0" fontId="28" fillId="0" borderId="14" xfId="3" applyNumberFormat="1" applyFont="1" applyFill="1" applyBorder="1" applyAlignment="1" applyProtection="1">
      <alignment horizontal="left" wrapText="1"/>
    </xf>
    <xf numFmtId="0" fontId="28" fillId="0" borderId="9" xfId="3" applyNumberFormat="1" applyFont="1" applyFill="1" applyBorder="1" applyAlignment="1" applyProtection="1">
      <alignment horizontal="left" wrapText="1"/>
    </xf>
    <xf numFmtId="0" fontId="28" fillId="0" borderId="8" xfId="3" applyNumberFormat="1" applyFont="1" applyFill="1" applyBorder="1" applyAlignment="1" applyProtection="1">
      <alignment wrapText="1"/>
    </xf>
    <xf numFmtId="0" fontId="28" fillId="0" borderId="14" xfId="3" applyNumberFormat="1" applyFont="1" applyFill="1" applyBorder="1" applyAlignment="1" applyProtection="1">
      <alignment wrapText="1"/>
    </xf>
    <xf numFmtId="0" fontId="28" fillId="0" borderId="9" xfId="3" applyNumberFormat="1" applyFont="1" applyFill="1" applyBorder="1" applyAlignment="1" applyProtection="1">
      <alignment wrapText="1"/>
    </xf>
    <xf numFmtId="0" fontId="25" fillId="0" borderId="8" xfId="3" applyNumberFormat="1" applyFont="1" applyFill="1" applyBorder="1" applyAlignment="1" applyProtection="1">
      <alignment wrapText="1"/>
    </xf>
    <xf numFmtId="0" fontId="25" fillId="0" borderId="8" xfId="3" applyNumberFormat="1" applyFont="1" applyFill="1" applyBorder="1" applyAlignment="1" applyProtection="1">
      <alignment vertical="center" wrapText="1"/>
    </xf>
    <xf numFmtId="0" fontId="25" fillId="0" borderId="14" xfId="3" applyNumberFormat="1" applyFont="1" applyFill="1" applyBorder="1" applyAlignment="1" applyProtection="1">
      <alignment vertical="center" wrapText="1"/>
    </xf>
    <xf numFmtId="0" fontId="25" fillId="0" borderId="9" xfId="3" applyNumberFormat="1" applyFont="1" applyFill="1" applyBorder="1" applyAlignment="1" applyProtection="1">
      <alignment vertical="center" wrapText="1"/>
    </xf>
    <xf numFmtId="0" fontId="25" fillId="0" borderId="0" xfId="3" applyNumberFormat="1" applyFont="1" applyFill="1" applyBorder="1" applyAlignment="1" applyProtection="1">
      <alignment horizontal="left"/>
    </xf>
    <xf numFmtId="0" fontId="25" fillId="0" borderId="0" xfId="3" applyNumberFormat="1" applyFont="1" applyFill="1" applyBorder="1" applyAlignment="1" applyProtection="1">
      <alignment horizontal="center"/>
    </xf>
    <xf numFmtId="16" fontId="25" fillId="0" borderId="8" xfId="3" applyNumberFormat="1" applyFont="1" applyFill="1" applyBorder="1" applyAlignment="1" applyProtection="1">
      <alignment vertical="center" wrapText="1"/>
    </xf>
    <xf numFmtId="16" fontId="25" fillId="0" borderId="14" xfId="3" applyNumberFormat="1" applyFont="1" applyFill="1" applyBorder="1" applyAlignment="1" applyProtection="1">
      <alignment vertical="center" wrapText="1"/>
    </xf>
    <xf numFmtId="16" fontId="25" fillId="0" borderId="9" xfId="3" applyNumberFormat="1" applyFont="1" applyFill="1" applyBorder="1" applyAlignment="1" applyProtection="1">
      <alignment vertical="center" wrapText="1"/>
    </xf>
    <xf numFmtId="0" fontId="28" fillId="0" borderId="16" xfId="3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left" vertical="center"/>
    </xf>
    <xf numFmtId="49" fontId="25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 wrapText="1"/>
    </xf>
    <xf numFmtId="0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" xfId="6" builtinId="3"/>
    <cellStyle name="Финансовый 2" xfId="2" xr:uid="{00000000-0005-0000-0000-000005000000}"/>
    <cellStyle name="Финансовый 3" xfId="5" xr:uid="{00000000-0005-0000-0000-000006000000}"/>
    <cellStyle name="Финансовый 4" xfId="7" xr:uid="{00000000-0005-0000-0000-000007000000}"/>
    <cellStyle name="Финансовый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E13" sqref="E13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72" t="s">
        <v>74</v>
      </c>
      <c r="G1" s="173"/>
    </row>
    <row r="2" spans="1:30" x14ac:dyDescent="0.3">
      <c r="F2" s="174"/>
      <c r="G2" s="174"/>
    </row>
    <row r="3" spans="1:30" ht="4.5" customHeight="1" x14ac:dyDescent="0.3">
      <c r="F3" s="174"/>
      <c r="G3" s="174"/>
    </row>
    <row r="4" spans="1:30" x14ac:dyDescent="0.3">
      <c r="F4" s="174"/>
      <c r="G4" s="174"/>
    </row>
    <row r="5" spans="1:30" ht="3.75" customHeight="1" x14ac:dyDescent="0.3"/>
    <row r="6" spans="1:30" ht="57.6" customHeight="1" x14ac:dyDescent="0.3">
      <c r="A6" s="177" t="s">
        <v>85</v>
      </c>
      <c r="B6" s="177"/>
      <c r="C6" s="177"/>
      <c r="D6" s="177"/>
      <c r="E6" s="177"/>
      <c r="F6" s="177"/>
      <c r="G6" s="177"/>
    </row>
    <row r="7" spans="1:30" x14ac:dyDescent="0.3">
      <c r="A7" s="178" t="s">
        <v>81</v>
      </c>
      <c r="B7" s="178"/>
      <c r="C7" s="178"/>
      <c r="D7" s="178"/>
      <c r="E7" s="178"/>
      <c r="F7" s="178"/>
      <c r="G7" s="178"/>
    </row>
    <row r="8" spans="1:30" x14ac:dyDescent="0.3">
      <c r="G8" s="8"/>
    </row>
    <row r="9" spans="1:30" ht="32.450000000000003" customHeight="1" x14ac:dyDescent="0.3">
      <c r="A9" s="179" t="s">
        <v>13</v>
      </c>
      <c r="B9" s="179" t="s">
        <v>6</v>
      </c>
      <c r="C9" s="179" t="s">
        <v>0</v>
      </c>
      <c r="D9" s="179"/>
      <c r="E9" s="179"/>
      <c r="F9" s="179"/>
      <c r="G9" s="179"/>
      <c r="H9" s="9"/>
      <c r="I9" s="9"/>
      <c r="J9" s="9"/>
      <c r="K9" s="9"/>
    </row>
    <row r="10" spans="1:30" x14ac:dyDescent="0.3">
      <c r="A10" s="179"/>
      <c r="B10" s="179"/>
      <c r="C10" s="179" t="s">
        <v>5</v>
      </c>
      <c r="D10" s="179" t="s">
        <v>1</v>
      </c>
      <c r="E10" s="179"/>
      <c r="F10" s="179"/>
      <c r="G10" s="179"/>
    </row>
    <row r="11" spans="1:30" ht="112.5" x14ac:dyDescent="0.3">
      <c r="A11" s="179"/>
      <c r="B11" s="179"/>
      <c r="C11" s="179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91" t="s">
        <v>760</v>
      </c>
      <c r="C12" s="20">
        <f>SUM(D12:G12)</f>
        <v>17587483000</v>
      </c>
      <c r="D12" s="15">
        <v>11278519000</v>
      </c>
      <c r="E12" s="15">
        <v>2793722000</v>
      </c>
      <c r="F12" s="15">
        <v>3515242000</v>
      </c>
      <c r="G12" s="15">
        <v>0</v>
      </c>
    </row>
    <row r="13" spans="1:30" ht="37.5" x14ac:dyDescent="0.3">
      <c r="A13" s="15">
        <v>2</v>
      </c>
      <c r="B13" s="91" t="s">
        <v>761</v>
      </c>
      <c r="C13" s="20">
        <f>SUM(D13:G13)</f>
        <v>1155105090</v>
      </c>
      <c r="D13" s="15"/>
      <c r="E13" s="15"/>
      <c r="F13" s="15">
        <v>1155105090</v>
      </c>
      <c r="G13" s="15">
        <v>0</v>
      </c>
    </row>
    <row r="14" spans="1:30" s="14" customFormat="1" ht="28.5" customHeight="1" x14ac:dyDescent="0.3">
      <c r="A14" s="175" t="s">
        <v>21</v>
      </c>
      <c r="B14" s="176"/>
      <c r="C14" s="12">
        <f t="shared" ref="C14:G14" si="0">SUM(C12:C13)</f>
        <v>18742588090</v>
      </c>
      <c r="D14" s="12">
        <f t="shared" si="0"/>
        <v>11278519000</v>
      </c>
      <c r="E14" s="57">
        <f t="shared" si="0"/>
        <v>2793722000</v>
      </c>
      <c r="F14" s="12">
        <f t="shared" si="0"/>
        <v>4670347090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5" sqref="E5:E6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80" t="s">
        <v>75</v>
      </c>
      <c r="H1" s="180"/>
      <c r="I1" s="180"/>
      <c r="J1" s="180"/>
      <c r="K1" s="182"/>
      <c r="L1" s="182"/>
    </row>
    <row r="2" spans="1:16" x14ac:dyDescent="0.25">
      <c r="K2" s="182"/>
      <c r="L2" s="182"/>
    </row>
    <row r="3" spans="1:16" ht="78.75" customHeight="1" x14ac:dyDescent="0.25">
      <c r="A3" s="188" t="s">
        <v>86</v>
      </c>
      <c r="B3" s="188"/>
      <c r="C3" s="188"/>
      <c r="D3" s="188"/>
      <c r="E3" s="188"/>
      <c r="F3" s="188"/>
      <c r="G3" s="188"/>
      <c r="H3" s="188"/>
      <c r="I3" s="188"/>
      <c r="J3" s="188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85" t="s">
        <v>13</v>
      </c>
      <c r="B5" s="183" t="s">
        <v>48</v>
      </c>
      <c r="C5" s="183" t="s">
        <v>49</v>
      </c>
      <c r="D5" s="183" t="s">
        <v>50</v>
      </c>
      <c r="E5" s="183" t="s">
        <v>51</v>
      </c>
      <c r="F5" s="187" t="s">
        <v>53</v>
      </c>
      <c r="G5" s="187"/>
      <c r="H5" s="183" t="s">
        <v>60</v>
      </c>
      <c r="I5" s="183" t="s">
        <v>61</v>
      </c>
      <c r="J5" s="183" t="s">
        <v>69</v>
      </c>
      <c r="L5" s="24"/>
    </row>
    <row r="6" spans="1:16" ht="159.75" customHeight="1" x14ac:dyDescent="0.25">
      <c r="A6" s="186"/>
      <c r="B6" s="184"/>
      <c r="C6" s="184"/>
      <c r="D6" s="184"/>
      <c r="E6" s="184"/>
      <c r="F6" s="51" t="s">
        <v>59</v>
      </c>
      <c r="G6" s="51" t="s">
        <v>62</v>
      </c>
      <c r="H6" s="184"/>
      <c r="I6" s="184"/>
      <c r="J6" s="184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81" t="s">
        <v>70</v>
      </c>
      <c r="B13" s="181"/>
      <c r="C13" s="181"/>
      <c r="D13" s="181"/>
      <c r="E13" s="181"/>
      <c r="F13" s="181"/>
      <c r="G13" s="181"/>
      <c r="H13" s="181"/>
      <c r="I13" s="181"/>
      <c r="J13" s="181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28" activePane="bottomRight" state="frozen"/>
      <selection activeCell="F9" sqref="F9"/>
      <selection pane="topRight" activeCell="F9" sqref="F9"/>
      <selection pane="bottomLeft" activeCell="F9" sqref="F9"/>
      <selection pane="bottomRight" activeCell="C14" sqref="C14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194" t="s">
        <v>73</v>
      </c>
      <c r="F1" s="194"/>
    </row>
    <row r="2" spans="1:6" x14ac:dyDescent="0.25">
      <c r="A2" s="4"/>
      <c r="F2" s="56"/>
    </row>
    <row r="3" spans="1:6" ht="60.75" customHeight="1" x14ac:dyDescent="0.25">
      <c r="A3" s="197" t="s">
        <v>87</v>
      </c>
      <c r="B3" s="197"/>
      <c r="C3" s="197"/>
      <c r="D3" s="197"/>
      <c r="E3" s="197"/>
      <c r="F3" s="197"/>
    </row>
    <row r="4" spans="1:6" ht="17.45" customHeight="1" x14ac:dyDescent="0.25">
      <c r="F4" s="11"/>
    </row>
    <row r="5" spans="1:6" ht="29.25" customHeight="1" x14ac:dyDescent="0.25">
      <c r="A5" s="195" t="s">
        <v>13</v>
      </c>
      <c r="B5" s="195" t="s">
        <v>14</v>
      </c>
      <c r="C5" s="195" t="s">
        <v>54</v>
      </c>
      <c r="D5" s="191" t="s">
        <v>15</v>
      </c>
      <c r="E5" s="191"/>
      <c r="F5" s="195" t="s">
        <v>41</v>
      </c>
    </row>
    <row r="6" spans="1:6" ht="35.25" customHeight="1" x14ac:dyDescent="0.25">
      <c r="A6" s="196"/>
      <c r="B6" s="196"/>
      <c r="C6" s="196"/>
      <c r="D6" s="16" t="s">
        <v>16</v>
      </c>
      <c r="E6" s="16" t="s">
        <v>17</v>
      </c>
      <c r="F6" s="196"/>
    </row>
    <row r="7" spans="1:6" ht="20.25" customHeight="1" x14ac:dyDescent="0.25">
      <c r="A7" s="189">
        <v>1</v>
      </c>
      <c r="B7" s="138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 x14ac:dyDescent="0.25">
      <c r="A8" s="190"/>
      <c r="B8" s="139" t="s">
        <v>18</v>
      </c>
      <c r="C8" s="60" t="s">
        <v>57</v>
      </c>
      <c r="D8" s="46">
        <f>+SUMIFS('5-илова'!N:N,'5-илова'!D:D,F:F,'5-илова'!B:B,B:B)</f>
        <v>4</v>
      </c>
      <c r="E8" s="46">
        <f>+SUMIFS('5-илова'!P:P,'5-илова'!D:D,F:F,'5-илова'!B:B,B:B)</f>
        <v>3385000</v>
      </c>
      <c r="F8" s="46" t="s">
        <v>489</v>
      </c>
    </row>
    <row r="9" spans="1:6" ht="30" x14ac:dyDescent="0.25">
      <c r="A9" s="190"/>
      <c r="B9" s="139" t="s">
        <v>18</v>
      </c>
      <c r="C9" s="60" t="s">
        <v>57</v>
      </c>
      <c r="D9" s="18">
        <f>+SUMIFS('5-илова'!N:N,'5-илова'!D:D,F:F,'5-илова'!B:B,B:B)</f>
        <v>8</v>
      </c>
      <c r="E9" s="46">
        <f>+SUMIFS('5-илова'!P:P,'5-илова'!D:D,F:F,'5-илова'!B:B,B:B)</f>
        <v>306161862.05000001</v>
      </c>
      <c r="F9" s="18" t="s">
        <v>685</v>
      </c>
    </row>
    <row r="10" spans="1:6" ht="20.25" customHeight="1" x14ac:dyDescent="0.25">
      <c r="A10" s="190"/>
      <c r="B10" s="139" t="s">
        <v>18</v>
      </c>
      <c r="C10" s="60" t="s">
        <v>58</v>
      </c>
      <c r="D10" s="46">
        <f>+SUMIFS('5-илова'!O:O,'5-илова'!D:D,F:F,'5-илова'!B:B,#REF!)</f>
        <v>0</v>
      </c>
      <c r="E10" s="46">
        <f>+SUMIFS('5-илова'!P:P,'5-илова'!D:D,F:F,'5-илова'!B:B,#REF!)</f>
        <v>0</v>
      </c>
      <c r="F10" s="46">
        <v>0</v>
      </c>
    </row>
    <row r="11" spans="1:6" ht="20.25" customHeight="1" x14ac:dyDescent="0.25">
      <c r="A11" s="190"/>
      <c r="B11" s="139" t="s">
        <v>18</v>
      </c>
      <c r="C11" s="60" t="s">
        <v>55</v>
      </c>
      <c r="D11" s="18">
        <f>+SUMIFS('5-илова'!Q:Q,'5-илова'!D:D,F:F,'5-илова'!B:B,B:B)</f>
        <v>16</v>
      </c>
      <c r="E11" s="18">
        <f>+SUMIFS('5-илова'!S:S,'5-илова'!D:D,F:F,'5-илова'!B:B,B:B)</f>
        <v>40642196.583999999</v>
      </c>
      <c r="F11" s="18" t="s">
        <v>489</v>
      </c>
    </row>
    <row r="12" spans="1:6" ht="20.25" customHeight="1" x14ac:dyDescent="0.25">
      <c r="A12" s="190"/>
      <c r="B12" s="139" t="s">
        <v>18</v>
      </c>
      <c r="C12" s="60" t="s">
        <v>55</v>
      </c>
      <c r="D12" s="46">
        <f>+SUMIFS('5-илова'!Q:Q,'5-илова'!D:D,F:F,'5-илова'!B:B,B:B)</f>
        <v>0</v>
      </c>
      <c r="E12" s="46">
        <f>+SUMIFS('5-илова'!S:S,'5-илова'!D:D,F:F,'5-илова'!B:B,B:B)</f>
        <v>0</v>
      </c>
      <c r="F12" s="46" t="s">
        <v>685</v>
      </c>
    </row>
    <row r="13" spans="1:6" ht="20.25" customHeight="1" x14ac:dyDescent="0.25">
      <c r="A13" s="189">
        <f>+A7+1</f>
        <v>2</v>
      </c>
      <c r="B13" s="138" t="s">
        <v>19</v>
      </c>
      <c r="C13" s="59" t="s">
        <v>56</v>
      </c>
      <c r="D13" s="17">
        <v>0</v>
      </c>
      <c r="E13" s="17">
        <v>0</v>
      </c>
      <c r="F13" s="17">
        <v>0</v>
      </c>
    </row>
    <row r="14" spans="1:6" ht="30" x14ac:dyDescent="0.25">
      <c r="A14" s="190"/>
      <c r="B14" s="139" t="s">
        <v>19</v>
      </c>
      <c r="C14" s="60" t="s">
        <v>57</v>
      </c>
      <c r="D14" s="46">
        <f>+SUMIFS('5-илова'!N:N,'5-илова'!D:D,F:F,'5-илова'!B:B,B:B)</f>
        <v>14</v>
      </c>
      <c r="E14" s="46">
        <f>+SUMIFS('5-илова'!P:P,'5-илова'!D:D,F:F,'5-илова'!B:B,B:B)</f>
        <v>86418610</v>
      </c>
      <c r="F14" s="46" t="s">
        <v>489</v>
      </c>
    </row>
    <row r="15" spans="1:6" ht="30" x14ac:dyDescent="0.25">
      <c r="A15" s="190"/>
      <c r="B15" s="139" t="s">
        <v>19</v>
      </c>
      <c r="C15" s="60" t="s">
        <v>57</v>
      </c>
      <c r="D15" s="46">
        <f>+SUMIFS('5-илова'!N:N,'5-илова'!D:D,F:F,'5-илова'!B:B,B:B)</f>
        <v>4</v>
      </c>
      <c r="E15" s="46">
        <f>+SUMIFS('5-илова'!P:P,'5-илова'!D:D,F:F,'5-илова'!B:B,B:B)</f>
        <v>51900432</v>
      </c>
      <c r="F15" s="18" t="s">
        <v>685</v>
      </c>
    </row>
    <row r="16" spans="1:6" ht="20.25" customHeight="1" x14ac:dyDescent="0.25">
      <c r="A16" s="190"/>
      <c r="B16" s="139" t="s">
        <v>19</v>
      </c>
      <c r="C16" s="62" t="s">
        <v>58</v>
      </c>
      <c r="D16" s="46">
        <f>+SUMIFS('5-илова'!O:O,'5-илова'!D:D,F:F,'5-илова'!B:B,#REF!)</f>
        <v>0</v>
      </c>
      <c r="E16" s="46">
        <f>+SUMIFS('5-илова'!P:P,'5-илова'!D:D,F:F,'5-илова'!B:B,#REF!)</f>
        <v>0</v>
      </c>
      <c r="F16" s="58">
        <v>0</v>
      </c>
    </row>
    <row r="17" spans="1:6" s="3" customFormat="1" ht="20.25" customHeight="1" x14ac:dyDescent="0.25">
      <c r="A17" s="190"/>
      <c r="B17" s="139" t="s">
        <v>19</v>
      </c>
      <c r="C17" s="60" t="s">
        <v>55</v>
      </c>
      <c r="D17" s="46">
        <f>+SUMIFS('5-илова'!Q:Q,'5-илова'!D:D,F:F,'5-илова'!B:B,B:B)</f>
        <v>22</v>
      </c>
      <c r="E17" s="46">
        <f>+SUMIFS('5-илова'!S:S,'5-илова'!D:D,F:F,'5-илова'!B:B,B:B)</f>
        <v>1954969736.0999999</v>
      </c>
      <c r="F17" s="46" t="s">
        <v>489</v>
      </c>
    </row>
    <row r="18" spans="1:6" s="3" customFormat="1" ht="20.25" customHeight="1" x14ac:dyDescent="0.25">
      <c r="A18" s="190"/>
      <c r="B18" s="139" t="s">
        <v>19</v>
      </c>
      <c r="C18" s="61" t="s">
        <v>55</v>
      </c>
      <c r="D18" s="46">
        <f>+SUMIFS('5-илова'!Q:Q,'5-илова'!D:D,F:F,'5-илова'!B:B,B:B)</f>
        <v>5</v>
      </c>
      <c r="E18" s="46">
        <f>+SUMIFS('5-илова'!S:S,'5-илова'!D:D,F:F,'5-илова'!B:B,B:B)</f>
        <v>10368583</v>
      </c>
      <c r="F18" s="19" t="s">
        <v>685</v>
      </c>
    </row>
    <row r="19" spans="1:6" ht="20.25" customHeight="1" x14ac:dyDescent="0.25">
      <c r="A19" s="189">
        <v>3</v>
      </c>
      <c r="B19" s="138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 x14ac:dyDescent="0.25">
      <c r="A20" s="190"/>
      <c r="B20" s="139" t="s">
        <v>20</v>
      </c>
      <c r="C20" s="60" t="s">
        <v>57</v>
      </c>
      <c r="D20" s="46">
        <f>+SUMIFS('5-илова'!N:N,'5-илова'!D:D,F:F,'5-илова'!B:B,B:B)</f>
        <v>10</v>
      </c>
      <c r="E20" s="46">
        <f>+SUMIFS('5-илова'!P:P,'5-илова'!D:D,F:F,'5-илова'!B:B,B:B)</f>
        <v>9769960</v>
      </c>
      <c r="F20" s="46" t="s">
        <v>489</v>
      </c>
    </row>
    <row r="21" spans="1:6" ht="30" x14ac:dyDescent="0.25">
      <c r="A21" s="190"/>
      <c r="B21" s="139" t="s">
        <v>20</v>
      </c>
      <c r="C21" s="60" t="s">
        <v>57</v>
      </c>
      <c r="D21" s="46">
        <f>+SUMIFS('5-илова'!N:N,'5-илова'!D:D,F:F,'5-илова'!B:B,B:B)</f>
        <v>4</v>
      </c>
      <c r="E21" s="46">
        <f>+SUMIFS('5-илова'!P:P,'5-илова'!D:D,F:F,'5-илова'!B:B,B:B)</f>
        <v>34652954</v>
      </c>
      <c r="F21" s="46" t="s">
        <v>685</v>
      </c>
    </row>
    <row r="22" spans="1:6" ht="20.25" customHeight="1" x14ac:dyDescent="0.25">
      <c r="A22" s="190"/>
      <c r="B22" s="139" t="s">
        <v>20</v>
      </c>
      <c r="C22" s="60" t="s">
        <v>58</v>
      </c>
      <c r="D22" s="46">
        <f>+SUMIFS('5-илова'!O:O,'5-илова'!D:D,F:F,'5-илова'!B:B,#REF!)</f>
        <v>0</v>
      </c>
      <c r="E22" s="46">
        <f>+SUMIFS('5-илова'!P:P,'5-илова'!D:D,F:F,'5-илова'!B:B,#REF!)</f>
        <v>0</v>
      </c>
      <c r="F22" s="46">
        <v>0</v>
      </c>
    </row>
    <row r="23" spans="1:6" ht="20.25" customHeight="1" x14ac:dyDescent="0.25">
      <c r="A23" s="190"/>
      <c r="B23" s="139" t="s">
        <v>20</v>
      </c>
      <c r="C23" s="60" t="s">
        <v>55</v>
      </c>
      <c r="D23" s="46">
        <f>+SUMIFS('5-илова'!Q:Q,'5-илова'!D:D,F:F,'5-илова'!B:B,B:B)</f>
        <v>5</v>
      </c>
      <c r="E23" s="46">
        <f>+SUMIFS('5-илова'!S:S,'5-илова'!D:D,F:F,'5-илова'!B:B,B:B)</f>
        <v>154417408</v>
      </c>
      <c r="F23" s="46" t="s">
        <v>489</v>
      </c>
    </row>
    <row r="24" spans="1:6" ht="20.25" customHeight="1" x14ac:dyDescent="0.25">
      <c r="A24" s="193"/>
      <c r="B24" s="140" t="s">
        <v>20</v>
      </c>
      <c r="C24" s="61" t="s">
        <v>55</v>
      </c>
      <c r="D24" s="46">
        <f>+SUMIFS('5-илова'!Q:Q,'5-илова'!D:D,F:F,'5-илова'!B:B,B:B)</f>
        <v>7</v>
      </c>
      <c r="E24" s="46">
        <f>+SUMIFS('5-илова'!S:S,'5-илова'!D:D,F:F,'5-илова'!B:B,B:B)</f>
        <v>53928450</v>
      </c>
      <c r="F24" s="19" t="s">
        <v>685</v>
      </c>
    </row>
    <row r="25" spans="1:6" ht="20.25" customHeight="1" x14ac:dyDescent="0.25">
      <c r="A25" s="189">
        <v>4</v>
      </c>
      <c r="B25" s="138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 x14ac:dyDescent="0.25">
      <c r="A26" s="190"/>
      <c r="B26" s="139" t="s">
        <v>42</v>
      </c>
      <c r="C26" s="60" t="s">
        <v>57</v>
      </c>
      <c r="D26" s="46">
        <f>+SUMIFS('5-илова'!N:N,'5-илова'!D:D,F:F,'5-илова'!B:B,B:B)</f>
        <v>0</v>
      </c>
      <c r="E26" s="46">
        <f>+SUMIFS('5-илова'!P:P,'5-илова'!D:D,F:F,'5-илова'!B:B,B:B)</f>
        <v>0</v>
      </c>
      <c r="F26" s="46" t="s">
        <v>489</v>
      </c>
    </row>
    <row r="27" spans="1:6" ht="30" x14ac:dyDescent="0.25">
      <c r="A27" s="190"/>
      <c r="B27" s="139" t="s">
        <v>42</v>
      </c>
      <c r="C27" s="60" t="s">
        <v>57</v>
      </c>
      <c r="D27" s="46">
        <f>+SUMIFS('5-илова'!N:N,'5-илова'!D:D,F:F,'5-илова'!B:B,B:B)</f>
        <v>0</v>
      </c>
      <c r="E27" s="46">
        <f>+SUMIFS('5-илова'!P:P,'5-илова'!D:D,F:F,'5-илова'!B:B,B:B)</f>
        <v>0</v>
      </c>
      <c r="F27" s="46" t="s">
        <v>685</v>
      </c>
    </row>
    <row r="28" spans="1:6" ht="20.25" customHeight="1" x14ac:dyDescent="0.25">
      <c r="A28" s="190"/>
      <c r="B28" s="139" t="s">
        <v>42</v>
      </c>
      <c r="C28" s="60" t="s">
        <v>58</v>
      </c>
      <c r="D28" s="46">
        <f>+SUMIFS('5-илова'!O:O,'5-илова'!D:D,F:F,'5-илова'!B:B,#REF!)</f>
        <v>0</v>
      </c>
      <c r="E28" s="46">
        <f>+SUMIFS('5-илова'!P:P,'5-илова'!D:D,F:F,'5-илова'!B:B,#REF!)</f>
        <v>0</v>
      </c>
      <c r="F28" s="46">
        <v>0</v>
      </c>
    </row>
    <row r="29" spans="1:6" ht="20.25" customHeight="1" x14ac:dyDescent="0.25">
      <c r="A29" s="190"/>
      <c r="B29" s="139" t="s">
        <v>42</v>
      </c>
      <c r="C29" s="60" t="s">
        <v>55</v>
      </c>
      <c r="D29" s="46">
        <f>+SUMIFS('5-илова'!Q:Q,'5-илова'!D:D,F:F,'5-илова'!B:B,B:B)</f>
        <v>0</v>
      </c>
      <c r="E29" s="46">
        <f>+SUMIFS('5-илова'!S:S,'5-илова'!D:D,F:F,'5-илова'!B:B,B:B)</f>
        <v>0</v>
      </c>
      <c r="F29" s="46" t="s">
        <v>489</v>
      </c>
    </row>
    <row r="30" spans="1:6" ht="20.25" customHeight="1" x14ac:dyDescent="0.25">
      <c r="A30" s="193"/>
      <c r="B30" s="140" t="s">
        <v>42</v>
      </c>
      <c r="C30" s="61" t="s">
        <v>55</v>
      </c>
      <c r="D30" s="19">
        <f>+SUMIFS('5-илова'!Q:Q,'5-илова'!D:D,F:F,'5-илова'!B:B,B:B)</f>
        <v>0</v>
      </c>
      <c r="E30" s="19">
        <f>+SUMIFS('5-илова'!S:S,'5-илова'!D:D,F:F,'5-илова'!B:B,B:B)</f>
        <v>0</v>
      </c>
      <c r="F30" s="19" t="s">
        <v>685</v>
      </c>
    </row>
    <row r="31" spans="1:6" x14ac:dyDescent="0.25">
      <c r="D31" s="169"/>
      <c r="E31" s="169"/>
    </row>
    <row r="32" spans="1:6" ht="18.75" customHeight="1" x14ac:dyDescent="0.25">
      <c r="A32" s="192" t="s">
        <v>70</v>
      </c>
      <c r="B32" s="192"/>
      <c r="C32" s="192"/>
      <c r="D32" s="192"/>
      <c r="E32" s="192"/>
      <c r="F32" s="192"/>
    </row>
    <row r="33" spans="1:6" x14ac:dyDescent="0.25">
      <c r="A33" s="192"/>
      <c r="B33" s="192"/>
      <c r="C33" s="192"/>
      <c r="D33" s="192"/>
      <c r="E33" s="192"/>
      <c r="F33" s="192"/>
    </row>
    <row r="34" spans="1:6" ht="31.5" customHeight="1" x14ac:dyDescent="0.25">
      <c r="A34" s="192"/>
      <c r="B34" s="192"/>
      <c r="C34" s="192"/>
      <c r="D34" s="192"/>
      <c r="E34" s="192"/>
      <c r="F34" s="192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198" t="s">
        <v>76</v>
      </c>
      <c r="J1" s="198"/>
      <c r="K1" s="198"/>
      <c r="L1" s="198"/>
    </row>
    <row r="2" spans="1:15" ht="77.25" customHeight="1" x14ac:dyDescent="0.25">
      <c r="A2" s="188" t="s">
        <v>83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27"/>
      <c r="N2" s="27"/>
      <c r="O2" s="27"/>
    </row>
    <row r="3" spans="1:15" x14ac:dyDescent="0.25">
      <c r="L3" s="24"/>
    </row>
    <row r="4" spans="1:15" ht="33.75" customHeight="1" x14ac:dyDescent="0.25">
      <c r="A4" s="200" t="s">
        <v>13</v>
      </c>
      <c r="B4" s="200" t="s">
        <v>14</v>
      </c>
      <c r="C4" s="200" t="s">
        <v>7</v>
      </c>
      <c r="D4" s="200" t="s">
        <v>43</v>
      </c>
      <c r="E4" s="200" t="s">
        <v>11</v>
      </c>
      <c r="F4" s="200" t="s">
        <v>12</v>
      </c>
      <c r="G4" s="202" t="s">
        <v>53</v>
      </c>
      <c r="H4" s="202"/>
      <c r="I4" s="200" t="s">
        <v>8</v>
      </c>
      <c r="J4" s="200" t="s">
        <v>9</v>
      </c>
      <c r="K4" s="200" t="s">
        <v>10</v>
      </c>
      <c r="L4" s="200" t="s">
        <v>63</v>
      </c>
    </row>
    <row r="5" spans="1:15" ht="99.95" customHeight="1" x14ac:dyDescent="0.25">
      <c r="A5" s="201"/>
      <c r="B5" s="201"/>
      <c r="C5" s="201"/>
      <c r="D5" s="201"/>
      <c r="E5" s="201"/>
      <c r="F5" s="201"/>
      <c r="G5" s="64" t="s">
        <v>59</v>
      </c>
      <c r="H5" s="64" t="s">
        <v>62</v>
      </c>
      <c r="I5" s="201"/>
      <c r="J5" s="201"/>
      <c r="K5" s="201"/>
      <c r="L5" s="201"/>
    </row>
    <row r="6" spans="1:15" s="88" customFormat="1" ht="15" x14ac:dyDescent="0.25">
      <c r="A6" s="84">
        <v>1</v>
      </c>
      <c r="B6" s="84">
        <v>0</v>
      </c>
      <c r="C6" s="85">
        <v>0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</row>
    <row r="7" spans="1:15" s="88" customFormat="1" ht="15" x14ac:dyDescent="0.25">
      <c r="A7" s="84">
        <f t="shared" ref="A7:A11" si="0">+A6+1</f>
        <v>2</v>
      </c>
      <c r="B7" s="84">
        <v>0</v>
      </c>
      <c r="C7" s="85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</row>
    <row r="8" spans="1:15" s="88" customFormat="1" ht="15" x14ac:dyDescent="0.25">
      <c r="A8" s="84">
        <f t="shared" si="0"/>
        <v>3</v>
      </c>
      <c r="B8" s="84">
        <v>0</v>
      </c>
      <c r="C8" s="85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</row>
    <row r="9" spans="1:15" s="88" customFormat="1" ht="15" x14ac:dyDescent="0.25">
      <c r="A9" s="84">
        <f t="shared" si="0"/>
        <v>4</v>
      </c>
      <c r="B9" s="84">
        <v>0</v>
      </c>
      <c r="C9" s="85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</row>
    <row r="10" spans="1:15" s="88" customFormat="1" ht="15" x14ac:dyDescent="0.25">
      <c r="A10" s="84">
        <f t="shared" si="0"/>
        <v>5</v>
      </c>
      <c r="B10" s="84">
        <v>0</v>
      </c>
      <c r="C10" s="85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</row>
    <row r="11" spans="1:15" s="88" customFormat="1" ht="15" x14ac:dyDescent="0.25">
      <c r="A11" s="84">
        <f t="shared" si="0"/>
        <v>6</v>
      </c>
      <c r="B11" s="84">
        <v>0</v>
      </c>
      <c r="C11" s="85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</row>
    <row r="12" spans="1:15" ht="14.25" customHeight="1" x14ac:dyDescent="0.25"/>
    <row r="13" spans="1:15" ht="54" customHeight="1" x14ac:dyDescent="0.25">
      <c r="A13" s="199" t="s">
        <v>70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S108"/>
  <sheetViews>
    <sheetView view="pageBreakPreview" zoomScale="85" zoomScaleNormal="85" zoomScaleSheetLayoutView="85" workbookViewId="0">
      <pane xSplit="4" ySplit="6" topLeftCell="E102" activePane="bottomRight" state="frozen"/>
      <selection pane="topRight" activeCell="E1" sqref="E1"/>
      <selection pane="bottomLeft" activeCell="A7" sqref="A7"/>
      <selection pane="bottomRight" activeCell="G109" sqref="G109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25.7109375" style="23" customWidth="1"/>
    <col min="7" max="7" width="40.7109375" style="23" customWidth="1"/>
    <col min="8" max="8" width="18.140625" style="23" customWidth="1"/>
    <col min="9" max="9" width="17.85546875" style="23" customWidth="1"/>
    <col min="10" max="10" width="16.85546875" style="23" customWidth="1"/>
    <col min="11" max="11" width="18.140625" style="23" customWidth="1"/>
    <col min="12" max="12" width="19.42578125" style="23" customWidth="1"/>
    <col min="13" max="13" width="16.7109375" style="21" customWidth="1"/>
    <col min="14" max="15" width="15.7109375" style="151" customWidth="1"/>
    <col min="16" max="16" width="16.7109375" style="86" bestFit="1" customWidth="1"/>
    <col min="17" max="18" width="15.7109375" style="86" customWidth="1"/>
    <col min="19" max="19" width="18.7109375" style="86" customWidth="1"/>
    <col min="20" max="22" width="18.7109375" style="21" customWidth="1"/>
    <col min="23" max="28" width="15.7109375" style="21" customWidth="1"/>
    <col min="29" max="16384" width="9.140625" style="21"/>
  </cols>
  <sheetData>
    <row r="1" spans="1:19" ht="74.25" customHeight="1" x14ac:dyDescent="0.25">
      <c r="I1" s="180" t="s">
        <v>655</v>
      </c>
      <c r="J1" s="180"/>
      <c r="K1" s="180"/>
      <c r="L1" s="180"/>
    </row>
    <row r="2" spans="1:19" x14ac:dyDescent="0.25">
      <c r="K2" s="204"/>
      <c r="L2" s="204"/>
    </row>
    <row r="3" spans="1:19" ht="81.75" customHeight="1" x14ac:dyDescent="0.25">
      <c r="A3" s="188" t="s">
        <v>84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22"/>
      <c r="N3" s="167"/>
      <c r="O3" s="167"/>
      <c r="P3" s="168"/>
      <c r="Q3" s="168"/>
      <c r="R3" s="168"/>
    </row>
    <row r="4" spans="1:19" x14ac:dyDescent="0.25">
      <c r="L4" s="24"/>
    </row>
    <row r="5" spans="1:19" s="87" customFormat="1" ht="24.95" customHeight="1" x14ac:dyDescent="0.25">
      <c r="A5" s="203" t="s">
        <v>13</v>
      </c>
      <c r="B5" s="203" t="s">
        <v>14</v>
      </c>
      <c r="C5" s="203" t="s">
        <v>7</v>
      </c>
      <c r="D5" s="203" t="s">
        <v>490</v>
      </c>
      <c r="E5" s="203" t="s">
        <v>11</v>
      </c>
      <c r="F5" s="203" t="s">
        <v>12</v>
      </c>
      <c r="G5" s="202" t="s">
        <v>53</v>
      </c>
      <c r="H5" s="202"/>
      <c r="I5" s="203" t="s">
        <v>8</v>
      </c>
      <c r="J5" s="203" t="s">
        <v>9</v>
      </c>
      <c r="K5" s="203" t="s">
        <v>10</v>
      </c>
      <c r="L5" s="203" t="s">
        <v>64</v>
      </c>
      <c r="N5" s="151"/>
      <c r="O5" s="151"/>
      <c r="P5" s="86"/>
      <c r="Q5" s="86"/>
      <c r="R5" s="86"/>
      <c r="S5" s="88"/>
    </row>
    <row r="6" spans="1:19" s="87" customFormat="1" ht="99.95" customHeight="1" x14ac:dyDescent="0.25">
      <c r="A6" s="203"/>
      <c r="B6" s="203"/>
      <c r="C6" s="203"/>
      <c r="D6" s="203"/>
      <c r="E6" s="203"/>
      <c r="F6" s="203"/>
      <c r="G6" s="141" t="s">
        <v>59</v>
      </c>
      <c r="H6" s="141" t="s">
        <v>62</v>
      </c>
      <c r="I6" s="203"/>
      <c r="J6" s="203"/>
      <c r="K6" s="203"/>
      <c r="L6" s="203"/>
      <c r="N6" s="84" t="s">
        <v>686</v>
      </c>
      <c r="O6" s="84" t="s">
        <v>16</v>
      </c>
      <c r="P6" s="84" t="s">
        <v>758</v>
      </c>
      <c r="Q6" s="84" t="s">
        <v>759</v>
      </c>
      <c r="R6" s="84" t="s">
        <v>16</v>
      </c>
      <c r="S6" s="84" t="s">
        <v>758</v>
      </c>
    </row>
    <row r="7" spans="1:19" s="87" customFormat="1" ht="15.75" x14ac:dyDescent="0.25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N7" s="170"/>
      <c r="O7" s="170"/>
      <c r="P7" s="170"/>
      <c r="Q7" s="170"/>
      <c r="R7" s="170"/>
      <c r="S7" s="170"/>
    </row>
    <row r="8" spans="1:19" s="86" customFormat="1" ht="38.25" x14ac:dyDescent="0.25">
      <c r="A8" s="84">
        <v>1</v>
      </c>
      <c r="B8" s="84" t="s">
        <v>18</v>
      </c>
      <c r="C8" s="85" t="s">
        <v>488</v>
      </c>
      <c r="D8" s="84" t="s">
        <v>489</v>
      </c>
      <c r="E8" s="90" t="s">
        <v>560</v>
      </c>
      <c r="F8" s="85" t="s">
        <v>491</v>
      </c>
      <c r="G8" s="85" t="s">
        <v>492</v>
      </c>
      <c r="H8" s="84">
        <v>300970850</v>
      </c>
      <c r="I8" s="84" t="s">
        <v>493</v>
      </c>
      <c r="J8" s="84">
        <f>520*3</f>
        <v>1560</v>
      </c>
      <c r="K8" s="84">
        <v>9600</v>
      </c>
      <c r="L8" s="84">
        <f t="shared" ref="L8:L22" si="0">+J8*K8</f>
        <v>14976000</v>
      </c>
      <c r="N8" s="151"/>
      <c r="O8" s="151">
        <f>+IF(N8&gt;0,J8,0)</f>
        <v>0</v>
      </c>
      <c r="P8" s="151">
        <f>+IF(N8&gt;0,L8,0)</f>
        <v>0</v>
      </c>
      <c r="Q8" s="151">
        <f>+IF(N8&gt;0,0,1)</f>
        <v>1</v>
      </c>
      <c r="R8" s="151">
        <f>+IF(Q8&gt;0,J8,0)</f>
        <v>1560</v>
      </c>
      <c r="S8" s="151">
        <f>+IF(Q8&gt;0,L8,0)</f>
        <v>14976000</v>
      </c>
    </row>
    <row r="9" spans="1:19" s="86" customFormat="1" ht="38.25" x14ac:dyDescent="0.25">
      <c r="A9" s="84">
        <f t="shared" ref="A9" si="1">+A8+1</f>
        <v>2</v>
      </c>
      <c r="B9" s="84" t="s">
        <v>18</v>
      </c>
      <c r="C9" s="85" t="s">
        <v>494</v>
      </c>
      <c r="D9" s="84" t="s">
        <v>489</v>
      </c>
      <c r="E9" s="90" t="s">
        <v>557</v>
      </c>
      <c r="F9" s="85" t="s">
        <v>495</v>
      </c>
      <c r="G9" s="85" t="s">
        <v>496</v>
      </c>
      <c r="H9" s="84">
        <v>200898364</v>
      </c>
      <c r="I9" s="84" t="s">
        <v>497</v>
      </c>
      <c r="J9" s="84">
        <v>3</v>
      </c>
      <c r="K9" s="84">
        <v>600000</v>
      </c>
      <c r="L9" s="84">
        <f t="shared" si="0"/>
        <v>1800000</v>
      </c>
      <c r="N9" s="151"/>
      <c r="O9" s="151">
        <f t="shared" ref="O9:O72" si="2">+IF(N9&gt;0,J9,0)</f>
        <v>0</v>
      </c>
      <c r="P9" s="151">
        <f t="shared" ref="P9:P72" si="3">+IF(N9&gt;0,L9,0)</f>
        <v>0</v>
      </c>
      <c r="Q9" s="151">
        <f t="shared" ref="Q9:Q72" si="4">+IF(N9&gt;0,0,1)</f>
        <v>1</v>
      </c>
      <c r="R9" s="151">
        <f t="shared" ref="R9:R72" si="5">+IF(Q9&gt;0,J9,0)</f>
        <v>3</v>
      </c>
      <c r="S9" s="151">
        <f t="shared" ref="S9:S72" si="6">+IF(Q9&gt;0,L9,0)</f>
        <v>1800000</v>
      </c>
    </row>
    <row r="10" spans="1:19" s="86" customFormat="1" ht="60" x14ac:dyDescent="0.25">
      <c r="A10" s="84">
        <f t="shared" ref="A10:A41" si="7">+A9+1</f>
        <v>3</v>
      </c>
      <c r="B10" s="84" t="s">
        <v>18</v>
      </c>
      <c r="C10" s="85" t="s">
        <v>498</v>
      </c>
      <c r="D10" s="84" t="s">
        <v>489</v>
      </c>
      <c r="E10" s="90" t="s">
        <v>557</v>
      </c>
      <c r="F10" s="85" t="s">
        <v>499</v>
      </c>
      <c r="G10" s="85" t="s">
        <v>500</v>
      </c>
      <c r="H10" s="84">
        <v>203366731</v>
      </c>
      <c r="I10" s="84" t="s">
        <v>497</v>
      </c>
      <c r="J10" s="84">
        <v>3</v>
      </c>
      <c r="K10" s="84">
        <v>3003000</v>
      </c>
      <c r="L10" s="84">
        <f t="shared" si="0"/>
        <v>9009000</v>
      </c>
      <c r="N10" s="151"/>
      <c r="O10" s="151">
        <f t="shared" si="2"/>
        <v>0</v>
      </c>
      <c r="P10" s="151">
        <f t="shared" si="3"/>
        <v>0</v>
      </c>
      <c r="Q10" s="151">
        <f t="shared" si="4"/>
        <v>1</v>
      </c>
      <c r="R10" s="151">
        <f t="shared" si="5"/>
        <v>3</v>
      </c>
      <c r="S10" s="151">
        <f t="shared" si="6"/>
        <v>9009000</v>
      </c>
    </row>
    <row r="11" spans="1:19" s="86" customFormat="1" ht="90" x14ac:dyDescent="0.25">
      <c r="A11" s="84">
        <f t="shared" si="7"/>
        <v>4</v>
      </c>
      <c r="B11" s="84" t="s">
        <v>18</v>
      </c>
      <c r="C11" s="85" t="s">
        <v>501</v>
      </c>
      <c r="D11" s="84" t="s">
        <v>489</v>
      </c>
      <c r="E11" s="90" t="s">
        <v>556</v>
      </c>
      <c r="F11" s="85" t="s">
        <v>502</v>
      </c>
      <c r="G11" s="85" t="s">
        <v>503</v>
      </c>
      <c r="H11" s="84">
        <v>305109680</v>
      </c>
      <c r="I11" s="84" t="s">
        <v>497</v>
      </c>
      <c r="J11" s="84">
        <v>3</v>
      </c>
      <c r="K11" s="84">
        <v>1416625</v>
      </c>
      <c r="L11" s="84">
        <f t="shared" si="0"/>
        <v>4249875</v>
      </c>
      <c r="N11" s="151"/>
      <c r="O11" s="151">
        <f t="shared" si="2"/>
        <v>0</v>
      </c>
      <c r="P11" s="151">
        <f t="shared" si="3"/>
        <v>0</v>
      </c>
      <c r="Q11" s="151">
        <f t="shared" si="4"/>
        <v>1</v>
      </c>
      <c r="R11" s="151">
        <f t="shared" si="5"/>
        <v>3</v>
      </c>
      <c r="S11" s="151">
        <f t="shared" si="6"/>
        <v>4249875</v>
      </c>
    </row>
    <row r="12" spans="1:19" s="86" customFormat="1" ht="45" x14ac:dyDescent="0.25">
      <c r="A12" s="84">
        <f t="shared" si="7"/>
        <v>5</v>
      </c>
      <c r="B12" s="84" t="s">
        <v>18</v>
      </c>
      <c r="C12" s="85" t="s">
        <v>504</v>
      </c>
      <c r="D12" s="84" t="s">
        <v>489</v>
      </c>
      <c r="E12" s="90" t="s">
        <v>556</v>
      </c>
      <c r="F12" s="85" t="s">
        <v>505</v>
      </c>
      <c r="G12" s="85" t="s">
        <v>506</v>
      </c>
      <c r="H12" s="84">
        <v>305109680</v>
      </c>
      <c r="I12" s="84" t="s">
        <v>497</v>
      </c>
      <c r="J12" s="84">
        <v>1</v>
      </c>
      <c r="K12" s="84">
        <v>253300</v>
      </c>
      <c r="L12" s="84">
        <f t="shared" si="0"/>
        <v>253300</v>
      </c>
      <c r="N12" s="151"/>
      <c r="O12" s="151">
        <f t="shared" si="2"/>
        <v>0</v>
      </c>
      <c r="P12" s="151">
        <f t="shared" si="3"/>
        <v>0</v>
      </c>
      <c r="Q12" s="151">
        <f t="shared" si="4"/>
        <v>1</v>
      </c>
      <c r="R12" s="151">
        <f t="shared" si="5"/>
        <v>1</v>
      </c>
      <c r="S12" s="151">
        <f t="shared" si="6"/>
        <v>253300</v>
      </c>
    </row>
    <row r="13" spans="1:19" s="86" customFormat="1" ht="38.25" x14ac:dyDescent="0.25">
      <c r="A13" s="84">
        <f t="shared" si="7"/>
        <v>6</v>
      </c>
      <c r="B13" s="84" t="s">
        <v>18</v>
      </c>
      <c r="C13" s="85" t="s">
        <v>507</v>
      </c>
      <c r="D13" s="84" t="s">
        <v>489</v>
      </c>
      <c r="E13" s="90" t="s">
        <v>557</v>
      </c>
      <c r="F13" s="85" t="s">
        <v>508</v>
      </c>
      <c r="G13" s="85" t="s">
        <v>500</v>
      </c>
      <c r="H13" s="84">
        <v>203366731</v>
      </c>
      <c r="I13" s="84" t="s">
        <v>497</v>
      </c>
      <c r="J13" s="84">
        <v>3</v>
      </c>
      <c r="K13" s="84">
        <v>538700</v>
      </c>
      <c r="L13" s="84">
        <f t="shared" si="0"/>
        <v>1616100</v>
      </c>
      <c r="N13" s="151"/>
      <c r="O13" s="151">
        <f t="shared" si="2"/>
        <v>0</v>
      </c>
      <c r="P13" s="151">
        <f t="shared" si="3"/>
        <v>0</v>
      </c>
      <c r="Q13" s="151">
        <f t="shared" si="4"/>
        <v>1</v>
      </c>
      <c r="R13" s="151">
        <f t="shared" si="5"/>
        <v>3</v>
      </c>
      <c r="S13" s="151">
        <f t="shared" si="6"/>
        <v>1616100</v>
      </c>
    </row>
    <row r="14" spans="1:19" s="86" customFormat="1" ht="45" x14ac:dyDescent="0.25">
      <c r="A14" s="84">
        <f t="shared" si="7"/>
        <v>7</v>
      </c>
      <c r="B14" s="84" t="s">
        <v>19</v>
      </c>
      <c r="C14" s="85" t="s">
        <v>509</v>
      </c>
      <c r="D14" s="84" t="s">
        <v>489</v>
      </c>
      <c r="E14" s="90" t="s">
        <v>556</v>
      </c>
      <c r="F14" s="85" t="s">
        <v>631</v>
      </c>
      <c r="G14" s="85" t="s">
        <v>510</v>
      </c>
      <c r="H14" s="84">
        <v>200899030</v>
      </c>
      <c r="I14" s="84" t="s">
        <v>511</v>
      </c>
      <c r="J14" s="89">
        <v>517.68000009816103</v>
      </c>
      <c r="K14" s="89">
        <v>162997.54999999999</v>
      </c>
      <c r="L14" s="89">
        <f t="shared" si="0"/>
        <v>84380571.700000003</v>
      </c>
      <c r="N14" s="151"/>
      <c r="O14" s="151">
        <f t="shared" si="2"/>
        <v>0</v>
      </c>
      <c r="P14" s="151">
        <f t="shared" si="3"/>
        <v>0</v>
      </c>
      <c r="Q14" s="151">
        <f t="shared" si="4"/>
        <v>1</v>
      </c>
      <c r="R14" s="151">
        <f t="shared" si="5"/>
        <v>517.68000009816103</v>
      </c>
      <c r="S14" s="151">
        <f t="shared" si="6"/>
        <v>84380571.700000003</v>
      </c>
    </row>
    <row r="15" spans="1:19" s="86" customFormat="1" ht="45" x14ac:dyDescent="0.25">
      <c r="A15" s="84">
        <f t="shared" si="7"/>
        <v>8</v>
      </c>
      <c r="B15" s="84" t="s">
        <v>19</v>
      </c>
      <c r="C15" s="85" t="s">
        <v>512</v>
      </c>
      <c r="D15" s="84" t="s">
        <v>489</v>
      </c>
      <c r="E15" s="90" t="s">
        <v>556</v>
      </c>
      <c r="F15" s="85" t="s">
        <v>591</v>
      </c>
      <c r="G15" s="85" t="s">
        <v>513</v>
      </c>
      <c r="H15" s="84">
        <v>202628856</v>
      </c>
      <c r="I15" s="84" t="s">
        <v>583</v>
      </c>
      <c r="J15" s="89">
        <v>12</v>
      </c>
      <c r="K15" s="84">
        <v>42561920</v>
      </c>
      <c r="L15" s="89">
        <f t="shared" si="0"/>
        <v>510743040</v>
      </c>
      <c r="N15" s="151"/>
      <c r="O15" s="151">
        <f t="shared" si="2"/>
        <v>0</v>
      </c>
      <c r="P15" s="151">
        <f t="shared" si="3"/>
        <v>0</v>
      </c>
      <c r="Q15" s="151">
        <f t="shared" si="4"/>
        <v>1</v>
      </c>
      <c r="R15" s="151">
        <f t="shared" si="5"/>
        <v>12</v>
      </c>
      <c r="S15" s="151">
        <f t="shared" si="6"/>
        <v>510743040</v>
      </c>
    </row>
    <row r="16" spans="1:19" s="86" customFormat="1" ht="45" x14ac:dyDescent="0.25">
      <c r="A16" s="84">
        <f t="shared" si="7"/>
        <v>9</v>
      </c>
      <c r="B16" s="84" t="s">
        <v>18</v>
      </c>
      <c r="C16" s="85" t="s">
        <v>514</v>
      </c>
      <c r="D16" s="84" t="s">
        <v>489</v>
      </c>
      <c r="E16" s="90" t="s">
        <v>559</v>
      </c>
      <c r="F16" s="85" t="s">
        <v>515</v>
      </c>
      <c r="G16" s="85" t="s">
        <v>516</v>
      </c>
      <c r="H16" s="84">
        <v>200903001</v>
      </c>
      <c r="I16" s="84" t="s">
        <v>517</v>
      </c>
      <c r="J16" s="89">
        <f>3.2*3</f>
        <v>9.6000000000000014</v>
      </c>
      <c r="K16" s="89">
        <v>62084.54</v>
      </c>
      <c r="L16" s="89">
        <f t="shared" si="0"/>
        <v>596011.58400000015</v>
      </c>
      <c r="N16" s="151"/>
      <c r="O16" s="151">
        <f t="shared" si="2"/>
        <v>0</v>
      </c>
      <c r="P16" s="151">
        <f t="shared" si="3"/>
        <v>0</v>
      </c>
      <c r="Q16" s="151">
        <f t="shared" si="4"/>
        <v>1</v>
      </c>
      <c r="R16" s="151">
        <f t="shared" si="5"/>
        <v>9.6000000000000014</v>
      </c>
      <c r="S16" s="151">
        <f t="shared" si="6"/>
        <v>596011.58400000015</v>
      </c>
    </row>
    <row r="17" spans="1:19" s="86" customFormat="1" ht="45" x14ac:dyDescent="0.25">
      <c r="A17" s="84">
        <f t="shared" si="7"/>
        <v>10</v>
      </c>
      <c r="B17" s="84" t="s">
        <v>19</v>
      </c>
      <c r="C17" s="85" t="s">
        <v>518</v>
      </c>
      <c r="D17" s="84" t="s">
        <v>489</v>
      </c>
      <c r="E17" s="90" t="s">
        <v>557</v>
      </c>
      <c r="F17" s="85" t="s">
        <v>578</v>
      </c>
      <c r="G17" s="85" t="s">
        <v>500</v>
      </c>
      <c r="H17" s="84">
        <v>203366731</v>
      </c>
      <c r="I17" s="84" t="s">
        <v>497</v>
      </c>
      <c r="J17" s="84">
        <v>1</v>
      </c>
      <c r="K17" s="84">
        <f>200000+597760</f>
        <v>797760</v>
      </c>
      <c r="L17" s="84">
        <f t="shared" si="0"/>
        <v>797760</v>
      </c>
      <c r="N17" s="151"/>
      <c r="O17" s="151">
        <f t="shared" si="2"/>
        <v>0</v>
      </c>
      <c r="P17" s="151">
        <f t="shared" si="3"/>
        <v>0</v>
      </c>
      <c r="Q17" s="151">
        <f t="shared" si="4"/>
        <v>1</v>
      </c>
      <c r="R17" s="151">
        <f t="shared" si="5"/>
        <v>1</v>
      </c>
      <c r="S17" s="151">
        <f t="shared" si="6"/>
        <v>797760</v>
      </c>
    </row>
    <row r="18" spans="1:19" s="86" customFormat="1" ht="38.25" x14ac:dyDescent="0.25">
      <c r="A18" s="84">
        <f t="shared" si="7"/>
        <v>11</v>
      </c>
      <c r="B18" s="84" t="s">
        <v>18</v>
      </c>
      <c r="C18" s="85" t="s">
        <v>519</v>
      </c>
      <c r="D18" s="84" t="s">
        <v>489</v>
      </c>
      <c r="E18" s="90" t="s">
        <v>558</v>
      </c>
      <c r="F18" s="85" t="s">
        <v>520</v>
      </c>
      <c r="G18" s="85" t="s">
        <v>521</v>
      </c>
      <c r="H18" s="84">
        <v>305487348</v>
      </c>
      <c r="I18" s="84" t="s">
        <v>497</v>
      </c>
      <c r="J18" s="84">
        <v>1</v>
      </c>
      <c r="K18" s="84">
        <v>403450</v>
      </c>
      <c r="L18" s="84">
        <f t="shared" si="0"/>
        <v>403450</v>
      </c>
      <c r="N18" s="151"/>
      <c r="O18" s="151">
        <f t="shared" si="2"/>
        <v>0</v>
      </c>
      <c r="P18" s="151">
        <f t="shared" si="3"/>
        <v>0</v>
      </c>
      <c r="Q18" s="151">
        <f t="shared" si="4"/>
        <v>1</v>
      </c>
      <c r="R18" s="151">
        <f t="shared" si="5"/>
        <v>1</v>
      </c>
      <c r="S18" s="151">
        <f t="shared" si="6"/>
        <v>403450</v>
      </c>
    </row>
    <row r="19" spans="1:19" s="86" customFormat="1" ht="38.25" x14ac:dyDescent="0.25">
      <c r="A19" s="84">
        <f t="shared" si="7"/>
        <v>12</v>
      </c>
      <c r="B19" s="84" t="s">
        <v>18</v>
      </c>
      <c r="C19" s="85" t="s">
        <v>522</v>
      </c>
      <c r="D19" s="84" t="s">
        <v>489</v>
      </c>
      <c r="E19" s="90" t="s">
        <v>557</v>
      </c>
      <c r="F19" s="85" t="s">
        <v>523</v>
      </c>
      <c r="G19" s="85" t="s">
        <v>524</v>
      </c>
      <c r="H19" s="84">
        <v>307919012</v>
      </c>
      <c r="I19" s="84" t="s">
        <v>497</v>
      </c>
      <c r="J19" s="84">
        <v>3</v>
      </c>
      <c r="K19" s="84">
        <v>360000</v>
      </c>
      <c r="L19" s="84">
        <f t="shared" si="0"/>
        <v>1080000</v>
      </c>
      <c r="N19" s="151"/>
      <c r="O19" s="151">
        <f t="shared" si="2"/>
        <v>0</v>
      </c>
      <c r="P19" s="151">
        <f t="shared" si="3"/>
        <v>0</v>
      </c>
      <c r="Q19" s="151">
        <f t="shared" si="4"/>
        <v>1</v>
      </c>
      <c r="R19" s="151">
        <f t="shared" si="5"/>
        <v>3</v>
      </c>
      <c r="S19" s="151">
        <f t="shared" si="6"/>
        <v>1080000</v>
      </c>
    </row>
    <row r="20" spans="1:19" s="86" customFormat="1" ht="38.25" x14ac:dyDescent="0.25">
      <c r="A20" s="84">
        <f t="shared" si="7"/>
        <v>13</v>
      </c>
      <c r="B20" s="84" t="s">
        <v>18</v>
      </c>
      <c r="C20" s="85" t="s">
        <v>525</v>
      </c>
      <c r="D20" s="84" t="s">
        <v>489</v>
      </c>
      <c r="E20" s="90" t="s">
        <v>557</v>
      </c>
      <c r="F20" s="85" t="s">
        <v>526</v>
      </c>
      <c r="G20" s="85" t="s">
        <v>527</v>
      </c>
      <c r="H20" s="84">
        <v>201440547</v>
      </c>
      <c r="I20" s="84" t="s">
        <v>497</v>
      </c>
      <c r="J20" s="84">
        <v>3</v>
      </c>
      <c r="K20" s="84">
        <v>795820</v>
      </c>
      <c r="L20" s="84">
        <f t="shared" si="0"/>
        <v>2387460</v>
      </c>
      <c r="N20" s="151"/>
      <c r="O20" s="151">
        <f t="shared" si="2"/>
        <v>0</v>
      </c>
      <c r="P20" s="151">
        <f t="shared" si="3"/>
        <v>0</v>
      </c>
      <c r="Q20" s="151">
        <f t="shared" si="4"/>
        <v>1</v>
      </c>
      <c r="R20" s="151">
        <f t="shared" si="5"/>
        <v>3</v>
      </c>
      <c r="S20" s="151">
        <f t="shared" si="6"/>
        <v>2387460</v>
      </c>
    </row>
    <row r="21" spans="1:19" s="86" customFormat="1" ht="75" x14ac:dyDescent="0.25">
      <c r="A21" s="84">
        <f t="shared" si="7"/>
        <v>14</v>
      </c>
      <c r="B21" s="84" t="s">
        <v>18</v>
      </c>
      <c r="C21" s="85" t="s">
        <v>528</v>
      </c>
      <c r="D21" s="84" t="s">
        <v>489</v>
      </c>
      <c r="E21" s="90" t="s">
        <v>557</v>
      </c>
      <c r="F21" s="85" t="s">
        <v>530</v>
      </c>
      <c r="G21" s="85" t="s">
        <v>529</v>
      </c>
      <c r="H21" s="84">
        <v>204118319</v>
      </c>
      <c r="I21" s="84" t="s">
        <v>497</v>
      </c>
      <c r="J21" s="84">
        <v>3</v>
      </c>
      <c r="K21" s="84">
        <v>1107000</v>
      </c>
      <c r="L21" s="84">
        <f t="shared" si="0"/>
        <v>3321000</v>
      </c>
      <c r="N21" s="151"/>
      <c r="O21" s="151">
        <f t="shared" si="2"/>
        <v>0</v>
      </c>
      <c r="P21" s="151">
        <f t="shared" si="3"/>
        <v>0</v>
      </c>
      <c r="Q21" s="151">
        <f t="shared" si="4"/>
        <v>1</v>
      </c>
      <c r="R21" s="151">
        <f t="shared" si="5"/>
        <v>3</v>
      </c>
      <c r="S21" s="151">
        <f t="shared" si="6"/>
        <v>3321000</v>
      </c>
    </row>
    <row r="22" spans="1:19" s="86" customFormat="1" ht="45" x14ac:dyDescent="0.25">
      <c r="A22" s="84">
        <f t="shared" si="7"/>
        <v>15</v>
      </c>
      <c r="B22" s="84" t="s">
        <v>18</v>
      </c>
      <c r="C22" s="85" t="s">
        <v>531</v>
      </c>
      <c r="D22" s="84" t="s">
        <v>489</v>
      </c>
      <c r="E22" s="90" t="s">
        <v>557</v>
      </c>
      <c r="F22" s="85" t="s">
        <v>532</v>
      </c>
      <c r="G22" s="85" t="s">
        <v>529</v>
      </c>
      <c r="H22" s="84">
        <v>204118319</v>
      </c>
      <c r="I22" s="84" t="s">
        <v>497</v>
      </c>
      <c r="J22" s="84">
        <v>3</v>
      </c>
      <c r="K22" s="84">
        <v>225000</v>
      </c>
      <c r="L22" s="84">
        <f t="shared" si="0"/>
        <v>675000</v>
      </c>
      <c r="N22" s="151"/>
      <c r="O22" s="151">
        <f t="shared" si="2"/>
        <v>0</v>
      </c>
      <c r="P22" s="151">
        <f t="shared" si="3"/>
        <v>0</v>
      </c>
      <c r="Q22" s="151">
        <f t="shared" si="4"/>
        <v>1</v>
      </c>
      <c r="R22" s="151">
        <f t="shared" si="5"/>
        <v>3</v>
      </c>
      <c r="S22" s="151">
        <f t="shared" si="6"/>
        <v>675000</v>
      </c>
    </row>
    <row r="23" spans="1:19" s="86" customFormat="1" ht="15" x14ac:dyDescent="0.25">
      <c r="A23" s="84">
        <f t="shared" si="7"/>
        <v>16</v>
      </c>
      <c r="B23" s="84" t="s">
        <v>18</v>
      </c>
      <c r="C23" s="85" t="s">
        <v>533</v>
      </c>
      <c r="D23" s="84" t="s">
        <v>489</v>
      </c>
      <c r="E23" s="90" t="s">
        <v>555</v>
      </c>
      <c r="F23" s="85" t="s">
        <v>534</v>
      </c>
      <c r="G23" s="85" t="s">
        <v>535</v>
      </c>
      <c r="H23" s="84">
        <v>301551793</v>
      </c>
      <c r="I23" s="84" t="s">
        <v>497</v>
      </c>
      <c r="J23" s="84">
        <v>1</v>
      </c>
      <c r="K23" s="84">
        <v>50000</v>
      </c>
      <c r="L23" s="84">
        <f t="shared" ref="L23:L30" si="8">+J23*K23</f>
        <v>50000</v>
      </c>
      <c r="N23" s="151"/>
      <c r="O23" s="151">
        <f t="shared" si="2"/>
        <v>0</v>
      </c>
      <c r="P23" s="151">
        <f t="shared" si="3"/>
        <v>0</v>
      </c>
      <c r="Q23" s="151">
        <f t="shared" si="4"/>
        <v>1</v>
      </c>
      <c r="R23" s="151">
        <f t="shared" si="5"/>
        <v>1</v>
      </c>
      <c r="S23" s="151">
        <f t="shared" si="6"/>
        <v>50000</v>
      </c>
    </row>
    <row r="24" spans="1:19" s="86" customFormat="1" ht="15" x14ac:dyDescent="0.25">
      <c r="A24" s="84">
        <f t="shared" si="7"/>
        <v>17</v>
      </c>
      <c r="B24" s="84" t="s">
        <v>18</v>
      </c>
      <c r="C24" s="85" t="s">
        <v>539</v>
      </c>
      <c r="D24" s="84" t="s">
        <v>489</v>
      </c>
      <c r="E24" s="90" t="s">
        <v>555</v>
      </c>
      <c r="F24" s="85" t="s">
        <v>536</v>
      </c>
      <c r="G24" s="85" t="s">
        <v>537</v>
      </c>
      <c r="H24" s="84">
        <v>307744216</v>
      </c>
      <c r="I24" s="84" t="s">
        <v>538</v>
      </c>
      <c r="J24" s="84">
        <v>50</v>
      </c>
      <c r="K24" s="84">
        <v>15000</v>
      </c>
      <c r="L24" s="84">
        <f t="shared" si="8"/>
        <v>750000</v>
      </c>
      <c r="N24" s="151">
        <v>1</v>
      </c>
      <c r="O24" s="151">
        <f t="shared" si="2"/>
        <v>50</v>
      </c>
      <c r="P24" s="151">
        <f t="shared" si="3"/>
        <v>750000</v>
      </c>
      <c r="Q24" s="151">
        <f t="shared" si="4"/>
        <v>0</v>
      </c>
      <c r="R24" s="151">
        <f t="shared" si="5"/>
        <v>0</v>
      </c>
      <c r="S24" s="151">
        <f t="shared" si="6"/>
        <v>0</v>
      </c>
    </row>
    <row r="25" spans="1:19" s="86" customFormat="1" ht="30" x14ac:dyDescent="0.25">
      <c r="A25" s="84">
        <f t="shared" si="7"/>
        <v>18</v>
      </c>
      <c r="B25" s="84" t="s">
        <v>18</v>
      </c>
      <c r="C25" s="85" t="s">
        <v>540</v>
      </c>
      <c r="D25" s="84" t="s">
        <v>489</v>
      </c>
      <c r="E25" s="90" t="s">
        <v>555</v>
      </c>
      <c r="F25" s="85" t="s">
        <v>541</v>
      </c>
      <c r="G25" s="85" t="s">
        <v>542</v>
      </c>
      <c r="H25" s="84">
        <v>207133124</v>
      </c>
      <c r="I25" s="84" t="s">
        <v>538</v>
      </c>
      <c r="J25" s="84">
        <v>50</v>
      </c>
      <c r="K25" s="84">
        <v>18000</v>
      </c>
      <c r="L25" s="84">
        <f t="shared" si="8"/>
        <v>900000</v>
      </c>
      <c r="N25" s="151">
        <v>1</v>
      </c>
      <c r="O25" s="151">
        <f t="shared" si="2"/>
        <v>50</v>
      </c>
      <c r="P25" s="151">
        <f t="shared" si="3"/>
        <v>900000</v>
      </c>
      <c r="Q25" s="151">
        <f t="shared" si="4"/>
        <v>0</v>
      </c>
      <c r="R25" s="151">
        <f t="shared" si="5"/>
        <v>0</v>
      </c>
      <c r="S25" s="151">
        <f t="shared" si="6"/>
        <v>0</v>
      </c>
    </row>
    <row r="26" spans="1:19" s="86" customFormat="1" ht="15" x14ac:dyDescent="0.25">
      <c r="A26" s="84">
        <f t="shared" si="7"/>
        <v>19</v>
      </c>
      <c r="B26" s="84" t="s">
        <v>18</v>
      </c>
      <c r="C26" s="85" t="s">
        <v>543</v>
      </c>
      <c r="D26" s="84" t="s">
        <v>489</v>
      </c>
      <c r="E26" s="90" t="s">
        <v>555</v>
      </c>
      <c r="F26" s="85" t="s">
        <v>544</v>
      </c>
      <c r="G26" s="85" t="s">
        <v>545</v>
      </c>
      <c r="H26" s="84">
        <v>308193245</v>
      </c>
      <c r="I26" s="84" t="s">
        <v>538</v>
      </c>
      <c r="J26" s="84">
        <v>50</v>
      </c>
      <c r="K26" s="84">
        <v>14000</v>
      </c>
      <c r="L26" s="84">
        <f t="shared" si="8"/>
        <v>700000</v>
      </c>
      <c r="N26" s="151">
        <v>1</v>
      </c>
      <c r="O26" s="151">
        <f t="shared" si="2"/>
        <v>50</v>
      </c>
      <c r="P26" s="151">
        <f t="shared" si="3"/>
        <v>700000</v>
      </c>
      <c r="Q26" s="151">
        <f t="shared" si="4"/>
        <v>0</v>
      </c>
      <c r="R26" s="151">
        <f t="shared" si="5"/>
        <v>0</v>
      </c>
      <c r="S26" s="151">
        <f t="shared" si="6"/>
        <v>0</v>
      </c>
    </row>
    <row r="27" spans="1:19" s="86" customFormat="1" ht="15" x14ac:dyDescent="0.25">
      <c r="A27" s="84">
        <f t="shared" si="7"/>
        <v>20</v>
      </c>
      <c r="B27" s="84" t="s">
        <v>18</v>
      </c>
      <c r="C27" s="85" t="s">
        <v>539</v>
      </c>
      <c r="D27" s="84" t="s">
        <v>489</v>
      </c>
      <c r="E27" s="90" t="s">
        <v>555</v>
      </c>
      <c r="F27" s="85" t="s">
        <v>546</v>
      </c>
      <c r="G27" s="85" t="s">
        <v>547</v>
      </c>
      <c r="H27" s="84">
        <v>306894560</v>
      </c>
      <c r="I27" s="84" t="s">
        <v>538</v>
      </c>
      <c r="J27" s="84">
        <v>200</v>
      </c>
      <c r="K27" s="84">
        <v>5175</v>
      </c>
      <c r="L27" s="84">
        <f t="shared" si="8"/>
        <v>1035000</v>
      </c>
      <c r="N27" s="151">
        <v>1</v>
      </c>
      <c r="O27" s="151">
        <f t="shared" si="2"/>
        <v>200</v>
      </c>
      <c r="P27" s="151">
        <f t="shared" si="3"/>
        <v>1035000</v>
      </c>
      <c r="Q27" s="151">
        <f t="shared" si="4"/>
        <v>0</v>
      </c>
      <c r="R27" s="151">
        <f t="shared" si="5"/>
        <v>0</v>
      </c>
      <c r="S27" s="151">
        <f t="shared" si="6"/>
        <v>0</v>
      </c>
    </row>
    <row r="28" spans="1:19" s="86" customFormat="1" ht="30" x14ac:dyDescent="0.25">
      <c r="A28" s="84">
        <f t="shared" si="7"/>
        <v>21</v>
      </c>
      <c r="B28" s="84" t="s">
        <v>18</v>
      </c>
      <c r="C28" s="85" t="s">
        <v>548</v>
      </c>
      <c r="D28" s="84" t="s">
        <v>489</v>
      </c>
      <c r="E28" s="90" t="s">
        <v>555</v>
      </c>
      <c r="F28" s="85" t="s">
        <v>549</v>
      </c>
      <c r="G28" s="85" t="s">
        <v>550</v>
      </c>
      <c r="H28" s="84">
        <v>308708456</v>
      </c>
      <c r="I28" s="84" t="s">
        <v>497</v>
      </c>
      <c r="J28" s="84">
        <v>1</v>
      </c>
      <c r="K28" s="84">
        <v>75000</v>
      </c>
      <c r="L28" s="84">
        <f t="shared" si="8"/>
        <v>75000</v>
      </c>
      <c r="N28" s="151"/>
      <c r="O28" s="151">
        <f t="shared" si="2"/>
        <v>0</v>
      </c>
      <c r="P28" s="151">
        <f t="shared" si="3"/>
        <v>0</v>
      </c>
      <c r="Q28" s="151">
        <f t="shared" si="4"/>
        <v>1</v>
      </c>
      <c r="R28" s="151">
        <f t="shared" si="5"/>
        <v>1</v>
      </c>
      <c r="S28" s="151">
        <f t="shared" si="6"/>
        <v>75000</v>
      </c>
    </row>
    <row r="29" spans="1:19" s="86" customFormat="1" ht="30" x14ac:dyDescent="0.25">
      <c r="A29" s="84">
        <f t="shared" si="7"/>
        <v>22</v>
      </c>
      <c r="B29" s="84" t="s">
        <v>18</v>
      </c>
      <c r="C29" s="85" t="s">
        <v>548</v>
      </c>
      <c r="D29" s="84" t="s">
        <v>489</v>
      </c>
      <c r="E29" s="90" t="s">
        <v>555</v>
      </c>
      <c r="F29" s="85" t="s">
        <v>551</v>
      </c>
      <c r="G29" s="85" t="s">
        <v>550</v>
      </c>
      <c r="H29" s="84">
        <v>308708456</v>
      </c>
      <c r="I29" s="84" t="s">
        <v>497</v>
      </c>
      <c r="J29" s="84">
        <v>1</v>
      </c>
      <c r="K29" s="84">
        <v>75000</v>
      </c>
      <c r="L29" s="84">
        <f t="shared" si="8"/>
        <v>75000</v>
      </c>
      <c r="N29" s="151"/>
      <c r="O29" s="151">
        <f t="shared" si="2"/>
        <v>0</v>
      </c>
      <c r="P29" s="151">
        <f t="shared" si="3"/>
        <v>0</v>
      </c>
      <c r="Q29" s="151">
        <f t="shared" si="4"/>
        <v>1</v>
      </c>
      <c r="R29" s="151">
        <f t="shared" si="5"/>
        <v>1</v>
      </c>
      <c r="S29" s="151">
        <f t="shared" si="6"/>
        <v>75000</v>
      </c>
    </row>
    <row r="30" spans="1:19" s="86" customFormat="1" ht="30" x14ac:dyDescent="0.25">
      <c r="A30" s="84">
        <f t="shared" si="7"/>
        <v>23</v>
      </c>
      <c r="B30" s="84" t="s">
        <v>18</v>
      </c>
      <c r="C30" s="85" t="s">
        <v>548</v>
      </c>
      <c r="D30" s="84" t="s">
        <v>489</v>
      </c>
      <c r="E30" s="90" t="s">
        <v>555</v>
      </c>
      <c r="F30" s="85" t="s">
        <v>552</v>
      </c>
      <c r="G30" s="85" t="s">
        <v>550</v>
      </c>
      <c r="H30" s="84">
        <v>308708456</v>
      </c>
      <c r="I30" s="84" t="s">
        <v>497</v>
      </c>
      <c r="J30" s="84">
        <v>1</v>
      </c>
      <c r="K30" s="84">
        <v>75000</v>
      </c>
      <c r="L30" s="84">
        <f t="shared" si="8"/>
        <v>75000</v>
      </c>
      <c r="N30" s="151"/>
      <c r="O30" s="151">
        <f t="shared" si="2"/>
        <v>0</v>
      </c>
      <c r="P30" s="151">
        <f t="shared" si="3"/>
        <v>0</v>
      </c>
      <c r="Q30" s="151">
        <f t="shared" si="4"/>
        <v>1</v>
      </c>
      <c r="R30" s="151">
        <f t="shared" si="5"/>
        <v>1</v>
      </c>
      <c r="S30" s="151">
        <f t="shared" si="6"/>
        <v>75000</v>
      </c>
    </row>
    <row r="31" spans="1:19" s="86" customFormat="1" ht="45" x14ac:dyDescent="0.25">
      <c r="A31" s="84">
        <f t="shared" si="7"/>
        <v>24</v>
      </c>
      <c r="B31" s="84" t="s">
        <v>19</v>
      </c>
      <c r="C31" s="85" t="s">
        <v>553</v>
      </c>
      <c r="D31" s="84" t="s">
        <v>489</v>
      </c>
      <c r="E31" s="90" t="s">
        <v>556</v>
      </c>
      <c r="F31" s="85" t="s">
        <v>579</v>
      </c>
      <c r="G31" s="85" t="s">
        <v>554</v>
      </c>
      <c r="H31" s="84">
        <v>201052713</v>
      </c>
      <c r="I31" s="84" t="s">
        <v>517</v>
      </c>
      <c r="J31" s="89">
        <v>7507.16</v>
      </c>
      <c r="K31" s="84">
        <v>1565</v>
      </c>
      <c r="L31" s="89">
        <f t="shared" ref="L31:L79" si="9">+J31*K31</f>
        <v>11748705.4</v>
      </c>
      <c r="N31" s="151"/>
      <c r="O31" s="151">
        <f t="shared" si="2"/>
        <v>0</v>
      </c>
      <c r="P31" s="151">
        <f t="shared" si="3"/>
        <v>0</v>
      </c>
      <c r="Q31" s="151">
        <f t="shared" si="4"/>
        <v>1</v>
      </c>
      <c r="R31" s="151">
        <f t="shared" si="5"/>
        <v>7507.16</v>
      </c>
      <c r="S31" s="151">
        <f t="shared" si="6"/>
        <v>11748705.4</v>
      </c>
    </row>
    <row r="32" spans="1:19" s="86" customFormat="1" ht="38.25" x14ac:dyDescent="0.25">
      <c r="A32" s="84">
        <f t="shared" si="7"/>
        <v>25</v>
      </c>
      <c r="B32" s="84" t="s">
        <v>19</v>
      </c>
      <c r="C32" s="85" t="s">
        <v>580</v>
      </c>
      <c r="D32" s="84" t="s">
        <v>489</v>
      </c>
      <c r="E32" s="90" t="s">
        <v>556</v>
      </c>
      <c r="F32" s="85" t="s">
        <v>581</v>
      </c>
      <c r="G32" s="85" t="s">
        <v>582</v>
      </c>
      <c r="H32" s="84">
        <v>200795027</v>
      </c>
      <c r="I32" s="84" t="s">
        <v>583</v>
      </c>
      <c r="J32" s="89">
        <v>4</v>
      </c>
      <c r="K32" s="84">
        <v>189000</v>
      </c>
      <c r="L32" s="89">
        <f t="shared" si="9"/>
        <v>756000</v>
      </c>
      <c r="N32" s="151"/>
      <c r="O32" s="151">
        <f t="shared" si="2"/>
        <v>0</v>
      </c>
      <c r="P32" s="151">
        <f t="shared" si="3"/>
        <v>0</v>
      </c>
      <c r="Q32" s="151">
        <f t="shared" si="4"/>
        <v>1</v>
      </c>
      <c r="R32" s="151">
        <f t="shared" si="5"/>
        <v>4</v>
      </c>
      <c r="S32" s="151">
        <f t="shared" si="6"/>
        <v>756000</v>
      </c>
    </row>
    <row r="33" spans="1:19" s="86" customFormat="1" ht="38.25" x14ac:dyDescent="0.25">
      <c r="A33" s="84">
        <f t="shared" si="7"/>
        <v>26</v>
      </c>
      <c r="B33" s="84" t="s">
        <v>19</v>
      </c>
      <c r="C33" s="85" t="s">
        <v>580</v>
      </c>
      <c r="D33" s="84" t="s">
        <v>489</v>
      </c>
      <c r="E33" s="90" t="s">
        <v>556</v>
      </c>
      <c r="F33" s="85" t="s">
        <v>581</v>
      </c>
      <c r="G33" s="85" t="s">
        <v>582</v>
      </c>
      <c r="H33" s="84">
        <v>200795027</v>
      </c>
      <c r="I33" s="84" t="s">
        <v>583</v>
      </c>
      <c r="J33" s="89">
        <v>59</v>
      </c>
      <c r="K33" s="84">
        <v>32400</v>
      </c>
      <c r="L33" s="89">
        <f t="shared" si="9"/>
        <v>1911600</v>
      </c>
      <c r="N33" s="151"/>
      <c r="O33" s="151">
        <f t="shared" si="2"/>
        <v>0</v>
      </c>
      <c r="P33" s="151">
        <f t="shared" si="3"/>
        <v>0</v>
      </c>
      <c r="Q33" s="151">
        <f t="shared" si="4"/>
        <v>1</v>
      </c>
      <c r="R33" s="151">
        <f t="shared" si="5"/>
        <v>59</v>
      </c>
      <c r="S33" s="151">
        <f t="shared" si="6"/>
        <v>1911600</v>
      </c>
    </row>
    <row r="34" spans="1:19" s="86" customFormat="1" ht="38.25" x14ac:dyDescent="0.25">
      <c r="A34" s="84">
        <f t="shared" si="7"/>
        <v>27</v>
      </c>
      <c r="B34" s="84" t="s">
        <v>19</v>
      </c>
      <c r="C34" s="85" t="s">
        <v>525</v>
      </c>
      <c r="D34" s="84" t="s">
        <v>489</v>
      </c>
      <c r="E34" s="90" t="s">
        <v>556</v>
      </c>
      <c r="F34" s="85" t="s">
        <v>584</v>
      </c>
      <c r="G34" s="85" t="s">
        <v>527</v>
      </c>
      <c r="H34" s="84">
        <v>201440547</v>
      </c>
      <c r="I34" s="84" t="s">
        <v>583</v>
      </c>
      <c r="J34" s="89">
        <v>9</v>
      </c>
      <c r="K34" s="84">
        <v>795820</v>
      </c>
      <c r="L34" s="89">
        <f t="shared" si="9"/>
        <v>7162380</v>
      </c>
      <c r="N34" s="151"/>
      <c r="O34" s="151">
        <f t="shared" si="2"/>
        <v>0</v>
      </c>
      <c r="P34" s="151">
        <f t="shared" si="3"/>
        <v>0</v>
      </c>
      <c r="Q34" s="151">
        <f t="shared" si="4"/>
        <v>1</v>
      </c>
      <c r="R34" s="151">
        <f t="shared" si="5"/>
        <v>9</v>
      </c>
      <c r="S34" s="151">
        <f t="shared" si="6"/>
        <v>7162380</v>
      </c>
    </row>
    <row r="35" spans="1:19" s="86" customFormat="1" ht="45" x14ac:dyDescent="0.25">
      <c r="A35" s="84">
        <f t="shared" si="7"/>
        <v>28</v>
      </c>
      <c r="B35" s="84" t="s">
        <v>19</v>
      </c>
      <c r="C35" s="85" t="s">
        <v>589</v>
      </c>
      <c r="D35" s="84" t="s">
        <v>489</v>
      </c>
      <c r="E35" s="90" t="s">
        <v>557</v>
      </c>
      <c r="F35" s="85" t="s">
        <v>585</v>
      </c>
      <c r="G35" s="85" t="s">
        <v>529</v>
      </c>
      <c r="H35" s="84">
        <v>204118319</v>
      </c>
      <c r="I35" s="84" t="s">
        <v>583</v>
      </c>
      <c r="J35" s="89">
        <v>9</v>
      </c>
      <c r="K35" s="84">
        <v>225000</v>
      </c>
      <c r="L35" s="89">
        <f t="shared" ref="L35" si="10">+J35*K35</f>
        <v>2025000</v>
      </c>
      <c r="N35" s="151"/>
      <c r="O35" s="151">
        <f t="shared" si="2"/>
        <v>0</v>
      </c>
      <c r="P35" s="151">
        <f t="shared" si="3"/>
        <v>0</v>
      </c>
      <c r="Q35" s="151">
        <f t="shared" si="4"/>
        <v>1</v>
      </c>
      <c r="R35" s="151">
        <f t="shared" si="5"/>
        <v>9</v>
      </c>
      <c r="S35" s="151">
        <f t="shared" si="6"/>
        <v>2025000</v>
      </c>
    </row>
    <row r="36" spans="1:19" s="86" customFormat="1" ht="45" x14ac:dyDescent="0.25">
      <c r="A36" s="84">
        <f t="shared" si="7"/>
        <v>29</v>
      </c>
      <c r="B36" s="84" t="s">
        <v>19</v>
      </c>
      <c r="C36" s="85" t="s">
        <v>525</v>
      </c>
      <c r="D36" s="84" t="s">
        <v>489</v>
      </c>
      <c r="E36" s="90" t="s">
        <v>557</v>
      </c>
      <c r="F36" s="85" t="s">
        <v>586</v>
      </c>
      <c r="G36" s="85" t="s">
        <v>529</v>
      </c>
      <c r="H36" s="84">
        <v>204118319</v>
      </c>
      <c r="I36" s="84" t="s">
        <v>583</v>
      </c>
      <c r="J36" s="89">
        <v>9</v>
      </c>
      <c r="K36" s="84">
        <v>538700</v>
      </c>
      <c r="L36" s="89">
        <f t="shared" si="9"/>
        <v>4848300</v>
      </c>
      <c r="N36" s="151"/>
      <c r="O36" s="151">
        <f t="shared" si="2"/>
        <v>0</v>
      </c>
      <c r="P36" s="151">
        <f t="shared" si="3"/>
        <v>0</v>
      </c>
      <c r="Q36" s="151">
        <f t="shared" si="4"/>
        <v>1</v>
      </c>
      <c r="R36" s="151">
        <f t="shared" si="5"/>
        <v>9</v>
      </c>
      <c r="S36" s="151">
        <f t="shared" si="6"/>
        <v>4848300</v>
      </c>
    </row>
    <row r="37" spans="1:19" s="86" customFormat="1" ht="38.25" x14ac:dyDescent="0.25">
      <c r="A37" s="84">
        <f t="shared" si="7"/>
        <v>30</v>
      </c>
      <c r="B37" s="84" t="s">
        <v>19</v>
      </c>
      <c r="C37" s="85" t="s">
        <v>488</v>
      </c>
      <c r="D37" s="84" t="s">
        <v>489</v>
      </c>
      <c r="E37" s="90" t="s">
        <v>560</v>
      </c>
      <c r="F37" s="85" t="s">
        <v>587</v>
      </c>
      <c r="G37" s="85" t="s">
        <v>492</v>
      </c>
      <c r="H37" s="84">
        <v>300970850</v>
      </c>
      <c r="I37" s="84" t="s">
        <v>493</v>
      </c>
      <c r="J37" s="89">
        <v>3390</v>
      </c>
      <c r="K37" s="84">
        <v>9100</v>
      </c>
      <c r="L37" s="89">
        <f t="shared" si="9"/>
        <v>30849000</v>
      </c>
      <c r="N37" s="151"/>
      <c r="O37" s="151">
        <f t="shared" si="2"/>
        <v>0</v>
      </c>
      <c r="P37" s="151">
        <f t="shared" si="3"/>
        <v>0</v>
      </c>
      <c r="Q37" s="151">
        <f t="shared" si="4"/>
        <v>1</v>
      </c>
      <c r="R37" s="151">
        <f t="shared" si="5"/>
        <v>3390</v>
      </c>
      <c r="S37" s="151">
        <f t="shared" si="6"/>
        <v>30849000</v>
      </c>
    </row>
    <row r="38" spans="1:19" s="86" customFormat="1" ht="60" x14ac:dyDescent="0.25">
      <c r="A38" s="84">
        <f t="shared" si="7"/>
        <v>31</v>
      </c>
      <c r="B38" s="84" t="s">
        <v>19</v>
      </c>
      <c r="C38" s="85" t="s">
        <v>498</v>
      </c>
      <c r="D38" s="84" t="s">
        <v>489</v>
      </c>
      <c r="E38" s="90" t="s">
        <v>557</v>
      </c>
      <c r="F38" s="85" t="s">
        <v>588</v>
      </c>
      <c r="G38" s="85" t="s">
        <v>500</v>
      </c>
      <c r="H38" s="84">
        <v>203366731</v>
      </c>
      <c r="I38" s="84" t="s">
        <v>583</v>
      </c>
      <c r="J38" s="89">
        <v>9</v>
      </c>
      <c r="K38" s="84">
        <v>3003000</v>
      </c>
      <c r="L38" s="89">
        <f t="shared" si="9"/>
        <v>27027000</v>
      </c>
      <c r="N38" s="151"/>
      <c r="O38" s="151">
        <f t="shared" si="2"/>
        <v>0</v>
      </c>
      <c r="P38" s="151">
        <f t="shared" si="3"/>
        <v>0</v>
      </c>
      <c r="Q38" s="151">
        <f t="shared" si="4"/>
        <v>1</v>
      </c>
      <c r="R38" s="151">
        <f t="shared" si="5"/>
        <v>9</v>
      </c>
      <c r="S38" s="151">
        <f t="shared" si="6"/>
        <v>27027000</v>
      </c>
    </row>
    <row r="39" spans="1:19" s="86" customFormat="1" ht="45" x14ac:dyDescent="0.25">
      <c r="A39" s="84">
        <f t="shared" si="7"/>
        <v>32</v>
      </c>
      <c r="B39" s="84" t="s">
        <v>19</v>
      </c>
      <c r="C39" s="85" t="s">
        <v>589</v>
      </c>
      <c r="D39" s="84" t="s">
        <v>489</v>
      </c>
      <c r="E39" s="90" t="s">
        <v>556</v>
      </c>
      <c r="F39" s="85" t="s">
        <v>590</v>
      </c>
      <c r="G39" s="85" t="s">
        <v>529</v>
      </c>
      <c r="H39" s="84">
        <v>204118319</v>
      </c>
      <c r="I39" s="84" t="s">
        <v>583</v>
      </c>
      <c r="J39" s="89">
        <v>8</v>
      </c>
      <c r="K39" s="84">
        <v>1107000</v>
      </c>
      <c r="L39" s="89">
        <f t="shared" si="9"/>
        <v>8856000</v>
      </c>
      <c r="N39" s="151"/>
      <c r="O39" s="151">
        <f t="shared" si="2"/>
        <v>0</v>
      </c>
      <c r="P39" s="151">
        <f t="shared" si="3"/>
        <v>0</v>
      </c>
      <c r="Q39" s="151">
        <f t="shared" si="4"/>
        <v>1</v>
      </c>
      <c r="R39" s="151">
        <f t="shared" si="5"/>
        <v>8</v>
      </c>
      <c r="S39" s="151">
        <f t="shared" si="6"/>
        <v>8856000</v>
      </c>
    </row>
    <row r="40" spans="1:19" s="86" customFormat="1" ht="38.25" x14ac:dyDescent="0.25">
      <c r="A40" s="84">
        <f t="shared" si="7"/>
        <v>33</v>
      </c>
      <c r="B40" s="84" t="s">
        <v>19</v>
      </c>
      <c r="C40" s="85" t="s">
        <v>595</v>
      </c>
      <c r="D40" s="84" t="s">
        <v>489</v>
      </c>
      <c r="E40" s="90" t="s">
        <v>556</v>
      </c>
      <c r="F40" s="85" t="s">
        <v>594</v>
      </c>
      <c r="G40" s="85" t="s">
        <v>592</v>
      </c>
      <c r="H40" s="84">
        <v>201052490</v>
      </c>
      <c r="I40" s="84" t="s">
        <v>593</v>
      </c>
      <c r="J40" s="89">
        <v>266044</v>
      </c>
      <c r="K40" s="84">
        <v>450</v>
      </c>
      <c r="L40" s="89">
        <f t="shared" si="9"/>
        <v>119719800</v>
      </c>
      <c r="N40" s="151"/>
      <c r="O40" s="151">
        <f t="shared" si="2"/>
        <v>0</v>
      </c>
      <c r="P40" s="151">
        <f t="shared" si="3"/>
        <v>0</v>
      </c>
      <c r="Q40" s="151">
        <f t="shared" si="4"/>
        <v>1</v>
      </c>
      <c r="R40" s="151">
        <f t="shared" si="5"/>
        <v>266044</v>
      </c>
      <c r="S40" s="151">
        <f t="shared" si="6"/>
        <v>119719800</v>
      </c>
    </row>
    <row r="41" spans="1:19" s="86" customFormat="1" ht="90" x14ac:dyDescent="0.25">
      <c r="A41" s="84">
        <f t="shared" si="7"/>
        <v>34</v>
      </c>
      <c r="B41" s="84" t="s">
        <v>19</v>
      </c>
      <c r="C41" s="85" t="s">
        <v>501</v>
      </c>
      <c r="D41" s="84" t="s">
        <v>489</v>
      </c>
      <c r="E41" s="90" t="s">
        <v>556</v>
      </c>
      <c r="F41" s="85" t="s">
        <v>596</v>
      </c>
      <c r="G41" s="85" t="s">
        <v>506</v>
      </c>
      <c r="H41" s="84">
        <v>305109680</v>
      </c>
      <c r="I41" s="84" t="s">
        <v>583</v>
      </c>
      <c r="J41" s="89">
        <v>9</v>
      </c>
      <c r="K41" s="89">
        <v>1416625</v>
      </c>
      <c r="L41" s="89">
        <f t="shared" si="9"/>
        <v>12749625</v>
      </c>
      <c r="N41" s="151"/>
      <c r="O41" s="151">
        <f t="shared" si="2"/>
        <v>0</v>
      </c>
      <c r="P41" s="151">
        <f t="shared" si="3"/>
        <v>0</v>
      </c>
      <c r="Q41" s="151">
        <f t="shared" si="4"/>
        <v>1</v>
      </c>
      <c r="R41" s="151">
        <f t="shared" si="5"/>
        <v>9</v>
      </c>
      <c r="S41" s="151">
        <f t="shared" si="6"/>
        <v>12749625</v>
      </c>
    </row>
    <row r="42" spans="1:19" s="86" customFormat="1" ht="38.25" x14ac:dyDescent="0.25">
      <c r="A42" s="84">
        <f t="shared" ref="A42:A73" si="11">+A41+1</f>
        <v>35</v>
      </c>
      <c r="B42" s="84" t="s">
        <v>19</v>
      </c>
      <c r="C42" s="85" t="s">
        <v>522</v>
      </c>
      <c r="D42" s="84" t="s">
        <v>489</v>
      </c>
      <c r="E42" s="90" t="s">
        <v>557</v>
      </c>
      <c r="F42" s="85" t="s">
        <v>597</v>
      </c>
      <c r="G42" s="85" t="s">
        <v>524</v>
      </c>
      <c r="H42" s="84">
        <v>307919012</v>
      </c>
      <c r="I42" s="84" t="s">
        <v>583</v>
      </c>
      <c r="J42" s="89">
        <v>9</v>
      </c>
      <c r="K42" s="84">
        <v>360000</v>
      </c>
      <c r="L42" s="89">
        <f t="shared" si="9"/>
        <v>3240000</v>
      </c>
      <c r="N42" s="151"/>
      <c r="O42" s="151">
        <f t="shared" si="2"/>
        <v>0</v>
      </c>
      <c r="P42" s="151">
        <f t="shared" si="3"/>
        <v>0</v>
      </c>
      <c r="Q42" s="151">
        <f t="shared" si="4"/>
        <v>1</v>
      </c>
      <c r="R42" s="151">
        <f t="shared" si="5"/>
        <v>9</v>
      </c>
      <c r="S42" s="151">
        <f t="shared" si="6"/>
        <v>3240000</v>
      </c>
    </row>
    <row r="43" spans="1:19" s="86" customFormat="1" ht="30" x14ac:dyDescent="0.25">
      <c r="A43" s="84">
        <f t="shared" si="11"/>
        <v>36</v>
      </c>
      <c r="B43" s="84" t="s">
        <v>19</v>
      </c>
      <c r="C43" s="85" t="s">
        <v>599</v>
      </c>
      <c r="D43" s="84" t="s">
        <v>489</v>
      </c>
      <c r="E43" s="90" t="s">
        <v>555</v>
      </c>
      <c r="F43" s="85" t="s">
        <v>600</v>
      </c>
      <c r="G43" s="85" t="s">
        <v>598</v>
      </c>
      <c r="H43" s="84">
        <v>306031559</v>
      </c>
      <c r="I43" s="84" t="s">
        <v>583</v>
      </c>
      <c r="J43" s="89">
        <v>1</v>
      </c>
      <c r="K43" s="84">
        <v>4270824</v>
      </c>
      <c r="L43" s="89">
        <f t="shared" si="9"/>
        <v>4270824</v>
      </c>
      <c r="N43" s="151"/>
      <c r="O43" s="151">
        <f t="shared" si="2"/>
        <v>0</v>
      </c>
      <c r="P43" s="151">
        <f t="shared" si="3"/>
        <v>0</v>
      </c>
      <c r="Q43" s="151">
        <f t="shared" si="4"/>
        <v>1</v>
      </c>
      <c r="R43" s="151">
        <f t="shared" si="5"/>
        <v>1</v>
      </c>
      <c r="S43" s="151">
        <f t="shared" si="6"/>
        <v>4270824</v>
      </c>
    </row>
    <row r="44" spans="1:19" s="86" customFormat="1" ht="38.25" x14ac:dyDescent="0.25">
      <c r="A44" s="84">
        <f t="shared" si="11"/>
        <v>37</v>
      </c>
      <c r="B44" s="84" t="s">
        <v>19</v>
      </c>
      <c r="C44" s="85" t="s">
        <v>602</v>
      </c>
      <c r="D44" s="84" t="s">
        <v>489</v>
      </c>
      <c r="E44" s="90" t="s">
        <v>556</v>
      </c>
      <c r="F44" s="85" t="s">
        <v>603</v>
      </c>
      <c r="G44" s="85" t="s">
        <v>601</v>
      </c>
      <c r="H44" s="84">
        <v>307387233</v>
      </c>
      <c r="I44" s="84" t="s">
        <v>583</v>
      </c>
      <c r="J44" s="89">
        <v>1</v>
      </c>
      <c r="K44" s="84">
        <v>1083500</v>
      </c>
      <c r="L44" s="89">
        <f t="shared" si="9"/>
        <v>1083500</v>
      </c>
      <c r="N44" s="151"/>
      <c r="O44" s="151">
        <f t="shared" si="2"/>
        <v>0</v>
      </c>
      <c r="P44" s="151">
        <f t="shared" si="3"/>
        <v>0</v>
      </c>
      <c r="Q44" s="151">
        <f t="shared" si="4"/>
        <v>1</v>
      </c>
      <c r="R44" s="151">
        <f t="shared" si="5"/>
        <v>1</v>
      </c>
      <c r="S44" s="151">
        <f t="shared" si="6"/>
        <v>1083500</v>
      </c>
    </row>
    <row r="45" spans="1:19" s="86" customFormat="1" ht="30" x14ac:dyDescent="0.25">
      <c r="A45" s="84">
        <f t="shared" si="11"/>
        <v>38</v>
      </c>
      <c r="B45" s="84" t="s">
        <v>19</v>
      </c>
      <c r="C45" s="85" t="s">
        <v>540</v>
      </c>
      <c r="D45" s="84" t="s">
        <v>489</v>
      </c>
      <c r="E45" s="90" t="s">
        <v>555</v>
      </c>
      <c r="F45" s="85" t="s">
        <v>605</v>
      </c>
      <c r="G45" s="85" t="s">
        <v>604</v>
      </c>
      <c r="H45" s="84">
        <v>302478186</v>
      </c>
      <c r="I45" s="84" t="s">
        <v>538</v>
      </c>
      <c r="J45" s="89">
        <v>50</v>
      </c>
      <c r="K45" s="84">
        <v>15000</v>
      </c>
      <c r="L45" s="89">
        <f t="shared" ref="L45:L50" si="12">+J45*K45</f>
        <v>750000</v>
      </c>
      <c r="N45" s="151">
        <v>1</v>
      </c>
      <c r="O45" s="151">
        <f t="shared" si="2"/>
        <v>50</v>
      </c>
      <c r="P45" s="151">
        <f t="shared" si="3"/>
        <v>750000</v>
      </c>
      <c r="Q45" s="151">
        <f t="shared" si="4"/>
        <v>0</v>
      </c>
      <c r="R45" s="151">
        <f t="shared" si="5"/>
        <v>0</v>
      </c>
      <c r="S45" s="151">
        <f t="shared" si="6"/>
        <v>0</v>
      </c>
    </row>
    <row r="46" spans="1:19" s="86" customFormat="1" ht="15" x14ac:dyDescent="0.25">
      <c r="A46" s="84">
        <f t="shared" si="11"/>
        <v>39</v>
      </c>
      <c r="B46" s="84" t="s">
        <v>19</v>
      </c>
      <c r="C46" s="85" t="s">
        <v>607</v>
      </c>
      <c r="D46" s="84" t="s">
        <v>489</v>
      </c>
      <c r="E46" s="90" t="s">
        <v>555</v>
      </c>
      <c r="F46" s="85" t="s">
        <v>608</v>
      </c>
      <c r="G46" s="85" t="s">
        <v>606</v>
      </c>
      <c r="H46" s="84">
        <v>304452068</v>
      </c>
      <c r="I46" s="84" t="s">
        <v>609</v>
      </c>
      <c r="J46" s="89">
        <v>50</v>
      </c>
      <c r="K46" s="84">
        <v>12000</v>
      </c>
      <c r="L46" s="89">
        <f t="shared" si="12"/>
        <v>600000</v>
      </c>
      <c r="N46" s="151">
        <v>1</v>
      </c>
      <c r="O46" s="151">
        <f t="shared" si="2"/>
        <v>50</v>
      </c>
      <c r="P46" s="151">
        <f t="shared" si="3"/>
        <v>600000</v>
      </c>
      <c r="Q46" s="151">
        <f t="shared" si="4"/>
        <v>0</v>
      </c>
      <c r="R46" s="151">
        <f t="shared" si="5"/>
        <v>0</v>
      </c>
      <c r="S46" s="151">
        <f t="shared" si="6"/>
        <v>0</v>
      </c>
    </row>
    <row r="47" spans="1:19" s="86" customFormat="1" ht="15" x14ac:dyDescent="0.25">
      <c r="A47" s="84">
        <f t="shared" si="11"/>
        <v>40</v>
      </c>
      <c r="B47" s="84" t="s">
        <v>19</v>
      </c>
      <c r="C47" s="85" t="s">
        <v>611</v>
      </c>
      <c r="D47" s="84" t="s">
        <v>489</v>
      </c>
      <c r="E47" s="90" t="s">
        <v>555</v>
      </c>
      <c r="F47" s="85" t="s">
        <v>612</v>
      </c>
      <c r="G47" s="85" t="s">
        <v>610</v>
      </c>
      <c r="H47" s="84">
        <v>306097967</v>
      </c>
      <c r="I47" s="84" t="s">
        <v>613</v>
      </c>
      <c r="J47" s="89">
        <v>60</v>
      </c>
      <c r="K47" s="84">
        <v>5123</v>
      </c>
      <c r="L47" s="89">
        <f t="shared" si="12"/>
        <v>307380</v>
      </c>
      <c r="N47" s="151">
        <v>1</v>
      </c>
      <c r="O47" s="151">
        <f t="shared" si="2"/>
        <v>60</v>
      </c>
      <c r="P47" s="151">
        <f t="shared" si="3"/>
        <v>307380</v>
      </c>
      <c r="Q47" s="151">
        <f t="shared" si="4"/>
        <v>0</v>
      </c>
      <c r="R47" s="151">
        <f t="shared" si="5"/>
        <v>0</v>
      </c>
      <c r="S47" s="151">
        <f t="shared" si="6"/>
        <v>0</v>
      </c>
    </row>
    <row r="48" spans="1:19" s="86" customFormat="1" ht="15" x14ac:dyDescent="0.25">
      <c r="A48" s="84">
        <f t="shared" si="11"/>
        <v>41</v>
      </c>
      <c r="B48" s="84" t="s">
        <v>19</v>
      </c>
      <c r="C48" s="85" t="s">
        <v>539</v>
      </c>
      <c r="D48" s="84" t="s">
        <v>489</v>
      </c>
      <c r="E48" s="90" t="s">
        <v>555</v>
      </c>
      <c r="F48" s="85" t="s">
        <v>615</v>
      </c>
      <c r="G48" s="85" t="s">
        <v>614</v>
      </c>
      <c r="H48" s="84">
        <v>307744216</v>
      </c>
      <c r="I48" s="84" t="s">
        <v>538</v>
      </c>
      <c r="J48" s="89">
        <v>50</v>
      </c>
      <c r="K48" s="84">
        <v>15000</v>
      </c>
      <c r="L48" s="89">
        <f t="shared" si="12"/>
        <v>750000</v>
      </c>
      <c r="N48" s="151"/>
      <c r="O48" s="151">
        <f t="shared" si="2"/>
        <v>0</v>
      </c>
      <c r="P48" s="151">
        <f t="shared" si="3"/>
        <v>0</v>
      </c>
      <c r="Q48" s="151">
        <f t="shared" si="4"/>
        <v>1</v>
      </c>
      <c r="R48" s="151">
        <f t="shared" si="5"/>
        <v>50</v>
      </c>
      <c r="S48" s="151">
        <f t="shared" si="6"/>
        <v>750000</v>
      </c>
    </row>
    <row r="49" spans="1:19" s="86" customFormat="1" ht="38.25" x14ac:dyDescent="0.25">
      <c r="A49" s="84">
        <f t="shared" si="11"/>
        <v>42</v>
      </c>
      <c r="B49" s="84" t="s">
        <v>19</v>
      </c>
      <c r="C49" s="85" t="s">
        <v>617</v>
      </c>
      <c r="D49" s="84" t="s">
        <v>489</v>
      </c>
      <c r="E49" s="90" t="s">
        <v>556</v>
      </c>
      <c r="F49" s="85" t="s">
        <v>618</v>
      </c>
      <c r="G49" s="85" t="s">
        <v>616</v>
      </c>
      <c r="H49" s="84">
        <v>200833833</v>
      </c>
      <c r="I49" s="84" t="s">
        <v>609</v>
      </c>
      <c r="J49" s="89">
        <v>500</v>
      </c>
      <c r="K49" s="84">
        <v>3800</v>
      </c>
      <c r="L49" s="89">
        <f t="shared" si="12"/>
        <v>1900000</v>
      </c>
      <c r="N49" s="151">
        <v>1</v>
      </c>
      <c r="O49" s="151">
        <f t="shared" si="2"/>
        <v>500</v>
      </c>
      <c r="P49" s="151">
        <f t="shared" si="3"/>
        <v>1900000</v>
      </c>
      <c r="Q49" s="151">
        <f t="shared" si="4"/>
        <v>0</v>
      </c>
      <c r="R49" s="151">
        <f t="shared" si="5"/>
        <v>0</v>
      </c>
      <c r="S49" s="151">
        <f t="shared" si="6"/>
        <v>0</v>
      </c>
    </row>
    <row r="50" spans="1:19" s="86" customFormat="1" ht="38.25" x14ac:dyDescent="0.25">
      <c r="A50" s="84">
        <f t="shared" si="11"/>
        <v>43</v>
      </c>
      <c r="B50" s="84" t="s">
        <v>19</v>
      </c>
      <c r="C50" s="85" t="s">
        <v>617</v>
      </c>
      <c r="D50" s="84" t="s">
        <v>489</v>
      </c>
      <c r="E50" s="90" t="s">
        <v>556</v>
      </c>
      <c r="F50" s="85" t="s">
        <v>618</v>
      </c>
      <c r="G50" s="85" t="s">
        <v>616</v>
      </c>
      <c r="H50" s="84">
        <v>200833833</v>
      </c>
      <c r="I50" s="84" t="s">
        <v>609</v>
      </c>
      <c r="J50" s="89">
        <v>500</v>
      </c>
      <c r="K50" s="84">
        <v>400</v>
      </c>
      <c r="L50" s="89">
        <f t="shared" si="12"/>
        <v>200000</v>
      </c>
      <c r="N50" s="151">
        <v>1</v>
      </c>
      <c r="O50" s="151">
        <f t="shared" si="2"/>
        <v>500</v>
      </c>
      <c r="P50" s="151">
        <f t="shared" si="3"/>
        <v>200000</v>
      </c>
      <c r="Q50" s="151">
        <f t="shared" si="4"/>
        <v>0</v>
      </c>
      <c r="R50" s="151">
        <f t="shared" si="5"/>
        <v>0</v>
      </c>
      <c r="S50" s="151">
        <f t="shared" si="6"/>
        <v>0</v>
      </c>
    </row>
    <row r="51" spans="1:19" s="86" customFormat="1" ht="38.25" x14ac:dyDescent="0.25">
      <c r="A51" s="84">
        <f t="shared" si="11"/>
        <v>44</v>
      </c>
      <c r="B51" s="84" t="s">
        <v>19</v>
      </c>
      <c r="C51" s="85" t="s">
        <v>620</v>
      </c>
      <c r="D51" s="84" t="s">
        <v>489</v>
      </c>
      <c r="E51" s="90" t="s">
        <v>558</v>
      </c>
      <c r="F51" s="85" t="s">
        <v>621</v>
      </c>
      <c r="G51" s="85" t="s">
        <v>619</v>
      </c>
      <c r="H51" s="84">
        <v>307412479</v>
      </c>
      <c r="I51" s="84" t="s">
        <v>583</v>
      </c>
      <c r="J51" s="89">
        <v>1</v>
      </c>
      <c r="K51" s="84">
        <v>705300</v>
      </c>
      <c r="L51" s="89">
        <f t="shared" si="9"/>
        <v>705300</v>
      </c>
      <c r="N51" s="151"/>
      <c r="O51" s="151">
        <f t="shared" si="2"/>
        <v>0</v>
      </c>
      <c r="P51" s="151">
        <f t="shared" si="3"/>
        <v>0</v>
      </c>
      <c r="Q51" s="151">
        <f t="shared" si="4"/>
        <v>1</v>
      </c>
      <c r="R51" s="151">
        <f t="shared" si="5"/>
        <v>1</v>
      </c>
      <c r="S51" s="151">
        <f t="shared" si="6"/>
        <v>705300</v>
      </c>
    </row>
    <row r="52" spans="1:19" s="86" customFormat="1" ht="38.25" x14ac:dyDescent="0.25">
      <c r="A52" s="84">
        <f t="shared" si="11"/>
        <v>45</v>
      </c>
      <c r="B52" s="84" t="s">
        <v>19</v>
      </c>
      <c r="C52" s="85" t="s">
        <v>623</v>
      </c>
      <c r="D52" s="84" t="s">
        <v>489</v>
      </c>
      <c r="E52" s="90" t="s">
        <v>556</v>
      </c>
      <c r="F52" s="85" t="s">
        <v>624</v>
      </c>
      <c r="G52" s="85" t="s">
        <v>622</v>
      </c>
      <c r="H52" s="84">
        <v>201123394</v>
      </c>
      <c r="I52" s="84" t="s">
        <v>583</v>
      </c>
      <c r="J52" s="89">
        <v>12</v>
      </c>
      <c r="K52" s="84">
        <v>93333240</v>
      </c>
      <c r="L52" s="89">
        <f t="shared" si="9"/>
        <v>1119998880</v>
      </c>
      <c r="N52" s="151"/>
      <c r="O52" s="151">
        <f t="shared" si="2"/>
        <v>0</v>
      </c>
      <c r="P52" s="151">
        <f t="shared" si="3"/>
        <v>0</v>
      </c>
      <c r="Q52" s="151">
        <f t="shared" si="4"/>
        <v>1</v>
      </c>
      <c r="R52" s="151">
        <f t="shared" si="5"/>
        <v>12</v>
      </c>
      <c r="S52" s="151">
        <f t="shared" si="6"/>
        <v>1119998880</v>
      </c>
    </row>
    <row r="53" spans="1:19" s="86" customFormat="1" ht="15" x14ac:dyDescent="0.25">
      <c r="A53" s="84">
        <f t="shared" si="11"/>
        <v>46</v>
      </c>
      <c r="B53" s="84" t="s">
        <v>19</v>
      </c>
      <c r="C53" s="85" t="s">
        <v>626</v>
      </c>
      <c r="D53" s="84" t="s">
        <v>489</v>
      </c>
      <c r="E53" s="90" t="s">
        <v>555</v>
      </c>
      <c r="F53" s="85" t="s">
        <v>627</v>
      </c>
      <c r="G53" s="85" t="s">
        <v>625</v>
      </c>
      <c r="H53" s="84">
        <v>306089114</v>
      </c>
      <c r="I53" s="84" t="s">
        <v>538</v>
      </c>
      <c r="J53" s="89">
        <v>50</v>
      </c>
      <c r="K53" s="84">
        <v>5000</v>
      </c>
      <c r="L53" s="89">
        <f t="shared" ref="L53:L62" si="13">+J53*K53</f>
        <v>250000</v>
      </c>
      <c r="N53" s="151">
        <v>1</v>
      </c>
      <c r="O53" s="151">
        <f t="shared" si="2"/>
        <v>50</v>
      </c>
      <c r="P53" s="151">
        <f t="shared" si="3"/>
        <v>250000</v>
      </c>
      <c r="Q53" s="151">
        <f t="shared" si="4"/>
        <v>0</v>
      </c>
      <c r="R53" s="151">
        <f t="shared" si="5"/>
        <v>0</v>
      </c>
      <c r="S53" s="151">
        <f t="shared" si="6"/>
        <v>0</v>
      </c>
    </row>
    <row r="54" spans="1:19" s="86" customFormat="1" ht="30" x14ac:dyDescent="0.25">
      <c r="A54" s="84">
        <f t="shared" si="11"/>
        <v>47</v>
      </c>
      <c r="B54" s="84" t="s">
        <v>19</v>
      </c>
      <c r="C54" s="85" t="s">
        <v>629</v>
      </c>
      <c r="D54" s="84" t="s">
        <v>489</v>
      </c>
      <c r="E54" s="90" t="s">
        <v>555</v>
      </c>
      <c r="F54" s="85" t="s">
        <v>630</v>
      </c>
      <c r="G54" s="85" t="s">
        <v>628</v>
      </c>
      <c r="H54" s="84">
        <v>42904840480056</v>
      </c>
      <c r="I54" s="84" t="s">
        <v>609</v>
      </c>
      <c r="J54" s="89">
        <v>50</v>
      </c>
      <c r="K54" s="84">
        <v>4400</v>
      </c>
      <c r="L54" s="89">
        <f t="shared" si="13"/>
        <v>220000</v>
      </c>
      <c r="N54" s="151">
        <v>1</v>
      </c>
      <c r="O54" s="151">
        <f t="shared" si="2"/>
        <v>50</v>
      </c>
      <c r="P54" s="151">
        <f t="shared" si="3"/>
        <v>220000</v>
      </c>
      <c r="Q54" s="151">
        <f t="shared" si="4"/>
        <v>0</v>
      </c>
      <c r="R54" s="151">
        <f t="shared" si="5"/>
        <v>0</v>
      </c>
      <c r="S54" s="151">
        <f t="shared" si="6"/>
        <v>0</v>
      </c>
    </row>
    <row r="55" spans="1:19" s="86" customFormat="1" ht="15" x14ac:dyDescent="0.25">
      <c r="A55" s="84">
        <f t="shared" si="11"/>
        <v>48</v>
      </c>
      <c r="B55" s="84" t="s">
        <v>19</v>
      </c>
      <c r="C55" s="85" t="s">
        <v>633</v>
      </c>
      <c r="D55" s="84" t="s">
        <v>489</v>
      </c>
      <c r="E55" s="90" t="s">
        <v>555</v>
      </c>
      <c r="F55" s="85" t="s">
        <v>634</v>
      </c>
      <c r="G55" s="85" t="s">
        <v>632</v>
      </c>
      <c r="H55" s="84">
        <v>309306434</v>
      </c>
      <c r="I55" s="84" t="s">
        <v>609</v>
      </c>
      <c r="J55" s="89">
        <v>10</v>
      </c>
      <c r="K55" s="84">
        <v>143400</v>
      </c>
      <c r="L55" s="89">
        <f t="shared" si="13"/>
        <v>1434000</v>
      </c>
      <c r="N55" s="151">
        <v>1</v>
      </c>
      <c r="O55" s="151">
        <f t="shared" si="2"/>
        <v>10</v>
      </c>
      <c r="P55" s="151">
        <f t="shared" si="3"/>
        <v>1434000</v>
      </c>
      <c r="Q55" s="151">
        <f t="shared" si="4"/>
        <v>0</v>
      </c>
      <c r="R55" s="151">
        <f t="shared" si="5"/>
        <v>0</v>
      </c>
      <c r="S55" s="151">
        <f t="shared" si="6"/>
        <v>0</v>
      </c>
    </row>
    <row r="56" spans="1:19" s="86" customFormat="1" ht="15" x14ac:dyDescent="0.25">
      <c r="A56" s="84">
        <f t="shared" si="11"/>
        <v>49</v>
      </c>
      <c r="B56" s="84" t="s">
        <v>19</v>
      </c>
      <c r="C56" s="85" t="s">
        <v>636</v>
      </c>
      <c r="D56" s="84" t="s">
        <v>489</v>
      </c>
      <c r="E56" s="90" t="s">
        <v>555</v>
      </c>
      <c r="F56" s="85" t="s">
        <v>637</v>
      </c>
      <c r="G56" s="85" t="s">
        <v>635</v>
      </c>
      <c r="H56" s="84">
        <v>308137384</v>
      </c>
      <c r="I56" s="84" t="s">
        <v>609</v>
      </c>
      <c r="J56" s="89">
        <v>10</v>
      </c>
      <c r="K56" s="84">
        <v>34343</v>
      </c>
      <c r="L56" s="89">
        <f t="shared" si="13"/>
        <v>343430</v>
      </c>
      <c r="N56" s="151">
        <v>1</v>
      </c>
      <c r="O56" s="151">
        <f t="shared" si="2"/>
        <v>10</v>
      </c>
      <c r="P56" s="151">
        <f t="shared" si="3"/>
        <v>343430</v>
      </c>
      <c r="Q56" s="151">
        <f t="shared" si="4"/>
        <v>0</v>
      </c>
      <c r="R56" s="151">
        <f t="shared" si="5"/>
        <v>0</v>
      </c>
      <c r="S56" s="151">
        <f t="shared" si="6"/>
        <v>0</v>
      </c>
    </row>
    <row r="57" spans="1:19" s="86" customFormat="1" ht="15" x14ac:dyDescent="0.25">
      <c r="A57" s="84">
        <f t="shared" si="11"/>
        <v>50</v>
      </c>
      <c r="B57" s="84" t="s">
        <v>19</v>
      </c>
      <c r="C57" s="85" t="s">
        <v>636</v>
      </c>
      <c r="D57" s="84" t="s">
        <v>489</v>
      </c>
      <c r="E57" s="90" t="s">
        <v>555</v>
      </c>
      <c r="F57" s="85" t="s">
        <v>639</v>
      </c>
      <c r="G57" s="85" t="s">
        <v>638</v>
      </c>
      <c r="H57" s="84">
        <v>305000408</v>
      </c>
      <c r="I57" s="84" t="s">
        <v>609</v>
      </c>
      <c r="J57" s="89">
        <v>20</v>
      </c>
      <c r="K57" s="84">
        <v>30000</v>
      </c>
      <c r="L57" s="89">
        <f t="shared" si="13"/>
        <v>600000</v>
      </c>
      <c r="N57" s="151">
        <v>1</v>
      </c>
      <c r="O57" s="151">
        <f t="shared" si="2"/>
        <v>20</v>
      </c>
      <c r="P57" s="151">
        <f t="shared" si="3"/>
        <v>600000</v>
      </c>
      <c r="Q57" s="151">
        <f t="shared" si="4"/>
        <v>0</v>
      </c>
      <c r="R57" s="151">
        <f t="shared" si="5"/>
        <v>0</v>
      </c>
      <c r="S57" s="151">
        <f t="shared" si="6"/>
        <v>0</v>
      </c>
    </row>
    <row r="58" spans="1:19" s="86" customFormat="1" ht="15" x14ac:dyDescent="0.25">
      <c r="A58" s="84">
        <f t="shared" si="11"/>
        <v>51</v>
      </c>
      <c r="B58" s="84" t="s">
        <v>19</v>
      </c>
      <c r="C58" s="85" t="s">
        <v>641</v>
      </c>
      <c r="D58" s="84" t="s">
        <v>489</v>
      </c>
      <c r="E58" s="90" t="s">
        <v>555</v>
      </c>
      <c r="F58" s="85" t="s">
        <v>642</v>
      </c>
      <c r="G58" s="85" t="s">
        <v>640</v>
      </c>
      <c r="H58" s="84">
        <v>309560849</v>
      </c>
      <c r="I58" s="84" t="s">
        <v>643</v>
      </c>
      <c r="J58" s="89">
        <v>1</v>
      </c>
      <c r="K58" s="84">
        <v>395000</v>
      </c>
      <c r="L58" s="89">
        <f t="shared" si="13"/>
        <v>395000</v>
      </c>
      <c r="N58" s="151"/>
      <c r="O58" s="151">
        <f t="shared" si="2"/>
        <v>0</v>
      </c>
      <c r="P58" s="151">
        <f t="shared" si="3"/>
        <v>0</v>
      </c>
      <c r="Q58" s="151">
        <f t="shared" si="4"/>
        <v>1</v>
      </c>
      <c r="R58" s="151">
        <f t="shared" si="5"/>
        <v>1</v>
      </c>
      <c r="S58" s="151">
        <f t="shared" si="6"/>
        <v>395000</v>
      </c>
    </row>
    <row r="59" spans="1:19" s="86" customFormat="1" ht="15" x14ac:dyDescent="0.25">
      <c r="A59" s="84">
        <f t="shared" si="11"/>
        <v>52</v>
      </c>
      <c r="B59" s="84" t="s">
        <v>19</v>
      </c>
      <c r="C59" s="85" t="s">
        <v>646</v>
      </c>
      <c r="D59" s="84" t="s">
        <v>489</v>
      </c>
      <c r="E59" s="90" t="s">
        <v>555</v>
      </c>
      <c r="F59" s="85" t="s">
        <v>647</v>
      </c>
      <c r="G59" s="85" t="s">
        <v>625</v>
      </c>
      <c r="H59" s="84">
        <v>306089114</v>
      </c>
      <c r="I59" s="84" t="s">
        <v>609</v>
      </c>
      <c r="J59" s="89">
        <v>20</v>
      </c>
      <c r="K59" s="84">
        <v>40000</v>
      </c>
      <c r="L59" s="89">
        <f t="shared" si="13"/>
        <v>800000</v>
      </c>
      <c r="N59" s="151">
        <v>1</v>
      </c>
      <c r="O59" s="151">
        <f t="shared" si="2"/>
        <v>20</v>
      </c>
      <c r="P59" s="151">
        <f t="shared" si="3"/>
        <v>800000</v>
      </c>
      <c r="Q59" s="151">
        <f t="shared" si="4"/>
        <v>0</v>
      </c>
      <c r="R59" s="151">
        <f t="shared" si="5"/>
        <v>0</v>
      </c>
      <c r="S59" s="151">
        <f t="shared" si="6"/>
        <v>0</v>
      </c>
    </row>
    <row r="60" spans="1:19" s="86" customFormat="1" ht="38.25" x14ac:dyDescent="0.25">
      <c r="A60" s="84">
        <f t="shared" si="11"/>
        <v>53</v>
      </c>
      <c r="B60" s="84" t="s">
        <v>19</v>
      </c>
      <c r="C60" s="85" t="s">
        <v>620</v>
      </c>
      <c r="D60" s="84" t="s">
        <v>489</v>
      </c>
      <c r="E60" s="90" t="s">
        <v>558</v>
      </c>
      <c r="F60" s="85" t="s">
        <v>648</v>
      </c>
      <c r="G60" s="85" t="s">
        <v>521</v>
      </c>
      <c r="H60" s="84">
        <v>305487348</v>
      </c>
      <c r="I60" s="84" t="s">
        <v>583</v>
      </c>
      <c r="J60" s="89">
        <v>1</v>
      </c>
      <c r="K60" s="84">
        <v>951450</v>
      </c>
      <c r="L60" s="89">
        <f t="shared" si="13"/>
        <v>951450</v>
      </c>
      <c r="N60" s="151"/>
      <c r="O60" s="151">
        <f t="shared" si="2"/>
        <v>0</v>
      </c>
      <c r="P60" s="151">
        <f t="shared" si="3"/>
        <v>0</v>
      </c>
      <c r="Q60" s="151">
        <f t="shared" si="4"/>
        <v>1</v>
      </c>
      <c r="R60" s="151">
        <f t="shared" si="5"/>
        <v>1</v>
      </c>
      <c r="S60" s="151">
        <f t="shared" si="6"/>
        <v>951450</v>
      </c>
    </row>
    <row r="61" spans="1:19" s="86" customFormat="1" ht="15" x14ac:dyDescent="0.25">
      <c r="A61" s="84">
        <f t="shared" si="11"/>
        <v>54</v>
      </c>
      <c r="B61" s="84" t="s">
        <v>19</v>
      </c>
      <c r="C61" s="85" t="s">
        <v>650</v>
      </c>
      <c r="D61" s="84" t="s">
        <v>489</v>
      </c>
      <c r="E61" s="90" t="s">
        <v>555</v>
      </c>
      <c r="F61" s="85" t="s">
        <v>651</v>
      </c>
      <c r="G61" s="85" t="s">
        <v>649</v>
      </c>
      <c r="H61" s="84">
        <v>309529955</v>
      </c>
      <c r="I61" s="84" t="s">
        <v>609</v>
      </c>
      <c r="J61" s="89">
        <v>50</v>
      </c>
      <c r="K61" s="84">
        <v>4222</v>
      </c>
      <c r="L61" s="89">
        <f t="shared" si="13"/>
        <v>211100</v>
      </c>
      <c r="N61" s="151">
        <v>1</v>
      </c>
      <c r="O61" s="151">
        <f t="shared" si="2"/>
        <v>50</v>
      </c>
      <c r="P61" s="151">
        <f t="shared" si="3"/>
        <v>211100</v>
      </c>
      <c r="Q61" s="151">
        <f t="shared" si="4"/>
        <v>0</v>
      </c>
      <c r="R61" s="151">
        <f t="shared" si="5"/>
        <v>0</v>
      </c>
      <c r="S61" s="151">
        <f t="shared" si="6"/>
        <v>0</v>
      </c>
    </row>
    <row r="62" spans="1:19" s="86" customFormat="1" ht="15" x14ac:dyDescent="0.25">
      <c r="A62" s="84">
        <f t="shared" si="11"/>
        <v>55</v>
      </c>
      <c r="B62" s="84" t="s">
        <v>19</v>
      </c>
      <c r="C62" s="85" t="s">
        <v>543</v>
      </c>
      <c r="D62" s="84" t="s">
        <v>489</v>
      </c>
      <c r="E62" s="90" t="s">
        <v>555</v>
      </c>
      <c r="F62" s="85" t="s">
        <v>653</v>
      </c>
      <c r="G62" s="85" t="s">
        <v>652</v>
      </c>
      <c r="H62" s="84">
        <v>205247459</v>
      </c>
      <c r="I62" s="84" t="s">
        <v>538</v>
      </c>
      <c r="J62" s="89">
        <v>50</v>
      </c>
      <c r="K62" s="84">
        <v>16054</v>
      </c>
      <c r="L62" s="89">
        <f t="shared" si="13"/>
        <v>802700</v>
      </c>
      <c r="N62" s="151">
        <v>1</v>
      </c>
      <c r="O62" s="151">
        <f t="shared" si="2"/>
        <v>50</v>
      </c>
      <c r="P62" s="151">
        <f t="shared" si="3"/>
        <v>802700</v>
      </c>
      <c r="Q62" s="151">
        <f t="shared" si="4"/>
        <v>0</v>
      </c>
      <c r="R62" s="151">
        <f t="shared" si="5"/>
        <v>0</v>
      </c>
      <c r="S62" s="151">
        <f t="shared" si="6"/>
        <v>0</v>
      </c>
    </row>
    <row r="63" spans="1:19" s="86" customFormat="1" ht="38.25" x14ac:dyDescent="0.25">
      <c r="A63" s="84">
        <f t="shared" si="11"/>
        <v>56</v>
      </c>
      <c r="B63" s="84" t="s">
        <v>19</v>
      </c>
      <c r="C63" s="85" t="s">
        <v>645</v>
      </c>
      <c r="D63" s="84" t="s">
        <v>489</v>
      </c>
      <c r="E63" s="90" t="s">
        <v>689</v>
      </c>
      <c r="F63" s="85" t="s">
        <v>654</v>
      </c>
      <c r="G63" s="85" t="s">
        <v>644</v>
      </c>
      <c r="H63" s="84">
        <v>302814678</v>
      </c>
      <c r="I63" s="84" t="s">
        <v>609</v>
      </c>
      <c r="J63" s="89">
        <v>30</v>
      </c>
      <c r="K63" s="84">
        <v>2600000</v>
      </c>
      <c r="L63" s="89">
        <f t="shared" si="9"/>
        <v>78000000</v>
      </c>
      <c r="N63" s="151">
        <v>1</v>
      </c>
      <c r="O63" s="151">
        <f t="shared" si="2"/>
        <v>30</v>
      </c>
      <c r="P63" s="151">
        <f t="shared" si="3"/>
        <v>78000000</v>
      </c>
      <c r="Q63" s="151">
        <f t="shared" si="4"/>
        <v>0</v>
      </c>
      <c r="R63" s="151">
        <f t="shared" si="5"/>
        <v>0</v>
      </c>
      <c r="S63" s="151">
        <f t="shared" si="6"/>
        <v>0</v>
      </c>
    </row>
    <row r="64" spans="1:19" s="86" customFormat="1" ht="38.25" x14ac:dyDescent="0.25">
      <c r="A64" s="84">
        <f t="shared" si="11"/>
        <v>57</v>
      </c>
      <c r="B64" s="84" t="s">
        <v>18</v>
      </c>
      <c r="C64" s="85" t="s">
        <v>657</v>
      </c>
      <c r="D64" s="84" t="s">
        <v>685</v>
      </c>
      <c r="E64" s="90" t="s">
        <v>687</v>
      </c>
      <c r="F64" s="85" t="s">
        <v>658</v>
      </c>
      <c r="G64" s="85" t="s">
        <v>656</v>
      </c>
      <c r="H64" s="84">
        <v>200543309</v>
      </c>
      <c r="I64" s="84" t="s">
        <v>609</v>
      </c>
      <c r="J64" s="89">
        <v>8</v>
      </c>
      <c r="K64" s="84">
        <v>5347598</v>
      </c>
      <c r="L64" s="89">
        <f t="shared" si="9"/>
        <v>42780784</v>
      </c>
      <c r="N64" s="151">
        <v>1</v>
      </c>
      <c r="O64" s="151">
        <f t="shared" si="2"/>
        <v>8</v>
      </c>
      <c r="P64" s="151">
        <f t="shared" si="3"/>
        <v>42780784</v>
      </c>
      <c r="Q64" s="151">
        <f t="shared" si="4"/>
        <v>0</v>
      </c>
      <c r="R64" s="151">
        <f t="shared" si="5"/>
        <v>0</v>
      </c>
      <c r="S64" s="151">
        <f t="shared" si="6"/>
        <v>0</v>
      </c>
    </row>
    <row r="65" spans="1:19" s="86" customFormat="1" ht="38.25" x14ac:dyDescent="0.25">
      <c r="A65" s="84">
        <f t="shared" si="11"/>
        <v>58</v>
      </c>
      <c r="B65" s="84" t="s">
        <v>18</v>
      </c>
      <c r="C65" s="85" t="s">
        <v>657</v>
      </c>
      <c r="D65" s="84" t="s">
        <v>685</v>
      </c>
      <c r="E65" s="90" t="s">
        <v>687</v>
      </c>
      <c r="F65" s="85" t="s">
        <v>659</v>
      </c>
      <c r="G65" s="85" t="s">
        <v>656</v>
      </c>
      <c r="H65" s="84">
        <v>200543309</v>
      </c>
      <c r="I65" s="84" t="s">
        <v>609</v>
      </c>
      <c r="J65" s="89">
        <v>13</v>
      </c>
      <c r="K65" s="84">
        <v>5554300</v>
      </c>
      <c r="L65" s="89">
        <f t="shared" si="9"/>
        <v>72205900</v>
      </c>
      <c r="N65" s="151">
        <v>1</v>
      </c>
      <c r="O65" s="151">
        <f t="shared" si="2"/>
        <v>13</v>
      </c>
      <c r="P65" s="151">
        <f t="shared" si="3"/>
        <v>72205900</v>
      </c>
      <c r="Q65" s="151">
        <f t="shared" si="4"/>
        <v>0</v>
      </c>
      <c r="R65" s="151">
        <f t="shared" si="5"/>
        <v>0</v>
      </c>
      <c r="S65" s="151">
        <f t="shared" si="6"/>
        <v>0</v>
      </c>
    </row>
    <row r="66" spans="1:19" s="86" customFormat="1" ht="38.25" x14ac:dyDescent="0.25">
      <c r="A66" s="84">
        <f t="shared" si="11"/>
        <v>59</v>
      </c>
      <c r="B66" s="84" t="s">
        <v>18</v>
      </c>
      <c r="C66" s="85" t="s">
        <v>657</v>
      </c>
      <c r="D66" s="84" t="s">
        <v>685</v>
      </c>
      <c r="E66" s="90" t="s">
        <v>687</v>
      </c>
      <c r="F66" s="85" t="s">
        <v>661</v>
      </c>
      <c r="G66" s="85" t="s">
        <v>660</v>
      </c>
      <c r="H66" s="84">
        <v>306628114</v>
      </c>
      <c r="I66" s="84" t="s">
        <v>609</v>
      </c>
      <c r="J66" s="89">
        <v>3</v>
      </c>
      <c r="K66" s="84">
        <v>6075351</v>
      </c>
      <c r="L66" s="89">
        <f t="shared" si="9"/>
        <v>18226053</v>
      </c>
      <c r="N66" s="151">
        <v>1</v>
      </c>
      <c r="O66" s="151">
        <f t="shared" si="2"/>
        <v>3</v>
      </c>
      <c r="P66" s="151">
        <f t="shared" si="3"/>
        <v>18226053</v>
      </c>
      <c r="Q66" s="151">
        <f t="shared" si="4"/>
        <v>0</v>
      </c>
      <c r="R66" s="151">
        <f t="shared" si="5"/>
        <v>0</v>
      </c>
      <c r="S66" s="151">
        <f t="shared" si="6"/>
        <v>0</v>
      </c>
    </row>
    <row r="67" spans="1:19" s="86" customFormat="1" ht="38.25" x14ac:dyDescent="0.25">
      <c r="A67" s="84">
        <f t="shared" si="11"/>
        <v>60</v>
      </c>
      <c r="B67" s="84" t="s">
        <v>18</v>
      </c>
      <c r="C67" s="85" t="s">
        <v>657</v>
      </c>
      <c r="D67" s="84" t="s">
        <v>685</v>
      </c>
      <c r="E67" s="90" t="s">
        <v>687</v>
      </c>
      <c r="F67" s="85" t="s">
        <v>662</v>
      </c>
      <c r="G67" s="85" t="s">
        <v>660</v>
      </c>
      <c r="H67" s="84">
        <v>306628114</v>
      </c>
      <c r="I67" s="84" t="s">
        <v>609</v>
      </c>
      <c r="J67" s="89">
        <v>3</v>
      </c>
      <c r="K67" s="84">
        <f>5191709/3</f>
        <v>1730569.6666666667</v>
      </c>
      <c r="L67" s="89">
        <f t="shared" ref="L67" si="14">+J67*K67</f>
        <v>5191709</v>
      </c>
      <c r="N67" s="151">
        <v>1</v>
      </c>
      <c r="O67" s="151">
        <f t="shared" si="2"/>
        <v>3</v>
      </c>
      <c r="P67" s="151">
        <f t="shared" si="3"/>
        <v>5191709</v>
      </c>
      <c r="Q67" s="151">
        <f t="shared" si="4"/>
        <v>0</v>
      </c>
      <c r="R67" s="151">
        <f t="shared" si="5"/>
        <v>0</v>
      </c>
      <c r="S67" s="151">
        <f t="shared" si="6"/>
        <v>0</v>
      </c>
    </row>
    <row r="68" spans="1:19" s="86" customFormat="1" ht="38.25" x14ac:dyDescent="0.25">
      <c r="A68" s="84">
        <f t="shared" si="11"/>
        <v>61</v>
      </c>
      <c r="B68" s="84" t="s">
        <v>18</v>
      </c>
      <c r="C68" s="85" t="s">
        <v>663</v>
      </c>
      <c r="D68" s="84" t="s">
        <v>685</v>
      </c>
      <c r="E68" s="90" t="s">
        <v>688</v>
      </c>
      <c r="F68" s="85" t="s">
        <v>664</v>
      </c>
      <c r="G68" s="85" t="s">
        <v>644</v>
      </c>
      <c r="H68" s="84">
        <v>302814678</v>
      </c>
      <c r="I68" s="84" t="s">
        <v>609</v>
      </c>
      <c r="J68" s="89">
        <v>1</v>
      </c>
      <c r="K68" s="84">
        <v>4000000</v>
      </c>
      <c r="L68" s="89">
        <f t="shared" si="9"/>
        <v>4000000</v>
      </c>
      <c r="N68" s="151">
        <v>1</v>
      </c>
      <c r="O68" s="151">
        <f t="shared" si="2"/>
        <v>1</v>
      </c>
      <c r="P68" s="151">
        <f t="shared" si="3"/>
        <v>4000000</v>
      </c>
      <c r="Q68" s="151">
        <f t="shared" si="4"/>
        <v>0</v>
      </c>
      <c r="R68" s="151">
        <f t="shared" si="5"/>
        <v>0</v>
      </c>
      <c r="S68" s="151">
        <f t="shared" si="6"/>
        <v>0</v>
      </c>
    </row>
    <row r="69" spans="1:19" s="86" customFormat="1" ht="38.25" x14ac:dyDescent="0.25">
      <c r="A69" s="84">
        <f t="shared" si="11"/>
        <v>62</v>
      </c>
      <c r="B69" s="84" t="s">
        <v>18</v>
      </c>
      <c r="C69" s="85" t="s">
        <v>663</v>
      </c>
      <c r="D69" s="84" t="s">
        <v>685</v>
      </c>
      <c r="E69" s="90" t="s">
        <v>688</v>
      </c>
      <c r="F69" s="85" t="s">
        <v>665</v>
      </c>
      <c r="G69" s="85" t="s">
        <v>644</v>
      </c>
      <c r="H69" s="84">
        <v>302814678</v>
      </c>
      <c r="I69" s="84" t="s">
        <v>609</v>
      </c>
      <c r="J69" s="89">
        <v>1</v>
      </c>
      <c r="K69" s="84">
        <v>3000000</v>
      </c>
      <c r="L69" s="89">
        <f t="shared" si="9"/>
        <v>3000000</v>
      </c>
      <c r="N69" s="151">
        <v>1</v>
      </c>
      <c r="O69" s="151">
        <f t="shared" si="2"/>
        <v>1</v>
      </c>
      <c r="P69" s="151">
        <f t="shared" si="3"/>
        <v>3000000</v>
      </c>
      <c r="Q69" s="151">
        <f t="shared" si="4"/>
        <v>0</v>
      </c>
      <c r="R69" s="151">
        <f t="shared" si="5"/>
        <v>0</v>
      </c>
      <c r="S69" s="151">
        <f t="shared" si="6"/>
        <v>0</v>
      </c>
    </row>
    <row r="70" spans="1:19" s="86" customFormat="1" ht="38.25" x14ac:dyDescent="0.25">
      <c r="A70" s="84">
        <f t="shared" si="11"/>
        <v>63</v>
      </c>
      <c r="B70" s="84" t="s">
        <v>18</v>
      </c>
      <c r="C70" s="85" t="s">
        <v>657</v>
      </c>
      <c r="D70" s="84" t="s">
        <v>685</v>
      </c>
      <c r="E70" s="90" t="s">
        <v>687</v>
      </c>
      <c r="F70" s="85" t="s">
        <v>666</v>
      </c>
      <c r="G70" s="85" t="s">
        <v>656</v>
      </c>
      <c r="H70" s="84">
        <v>200543309</v>
      </c>
      <c r="I70" s="84" t="s">
        <v>609</v>
      </c>
      <c r="J70" s="89">
        <v>15</v>
      </c>
      <c r="K70" s="84">
        <v>6194889.8700000001</v>
      </c>
      <c r="L70" s="89">
        <f t="shared" si="9"/>
        <v>92923348.049999997</v>
      </c>
      <c r="N70" s="151">
        <v>1</v>
      </c>
      <c r="O70" s="151">
        <f t="shared" si="2"/>
        <v>15</v>
      </c>
      <c r="P70" s="151">
        <f t="shared" si="3"/>
        <v>92923348.049999997</v>
      </c>
      <c r="Q70" s="151">
        <f t="shared" si="4"/>
        <v>0</v>
      </c>
      <c r="R70" s="151">
        <f t="shared" si="5"/>
        <v>0</v>
      </c>
      <c r="S70" s="151">
        <f t="shared" si="6"/>
        <v>0</v>
      </c>
    </row>
    <row r="71" spans="1:19" s="86" customFormat="1" ht="38.25" x14ac:dyDescent="0.25">
      <c r="A71" s="84">
        <f t="shared" si="11"/>
        <v>64</v>
      </c>
      <c r="B71" s="84" t="s">
        <v>18</v>
      </c>
      <c r="C71" s="85" t="s">
        <v>657</v>
      </c>
      <c r="D71" s="84" t="s">
        <v>685</v>
      </c>
      <c r="E71" s="90" t="s">
        <v>687</v>
      </c>
      <c r="F71" s="85" t="s">
        <v>667</v>
      </c>
      <c r="G71" s="85" t="s">
        <v>656</v>
      </c>
      <c r="H71" s="84">
        <v>200543309</v>
      </c>
      <c r="I71" s="84" t="s">
        <v>609</v>
      </c>
      <c r="J71" s="89">
        <v>8</v>
      </c>
      <c r="K71" s="150">
        <v>8479258.5</v>
      </c>
      <c r="L71" s="89">
        <f t="shared" si="9"/>
        <v>67834068</v>
      </c>
      <c r="N71" s="151">
        <v>1</v>
      </c>
      <c r="O71" s="151">
        <f t="shared" si="2"/>
        <v>8</v>
      </c>
      <c r="P71" s="151">
        <f t="shared" si="3"/>
        <v>67834068</v>
      </c>
      <c r="Q71" s="151">
        <f t="shared" si="4"/>
        <v>0</v>
      </c>
      <c r="R71" s="151">
        <f t="shared" si="5"/>
        <v>0</v>
      </c>
      <c r="S71" s="151">
        <f t="shared" si="6"/>
        <v>0</v>
      </c>
    </row>
    <row r="72" spans="1:19" s="86" customFormat="1" ht="45" x14ac:dyDescent="0.25">
      <c r="A72" s="84">
        <f t="shared" si="11"/>
        <v>65</v>
      </c>
      <c r="B72" s="84" t="s">
        <v>19</v>
      </c>
      <c r="C72" s="85" t="s">
        <v>668</v>
      </c>
      <c r="D72" s="84" t="s">
        <v>685</v>
      </c>
      <c r="E72" s="90" t="s">
        <v>688</v>
      </c>
      <c r="F72" s="85" t="s">
        <v>669</v>
      </c>
      <c r="G72" s="85" t="s">
        <v>644</v>
      </c>
      <c r="H72" s="84">
        <v>302814678</v>
      </c>
      <c r="I72" s="84" t="s">
        <v>609</v>
      </c>
      <c r="J72" s="89">
        <v>1</v>
      </c>
      <c r="K72" s="84">
        <v>3000000</v>
      </c>
      <c r="L72" s="89">
        <f t="shared" si="9"/>
        <v>3000000</v>
      </c>
      <c r="N72" s="151">
        <v>1</v>
      </c>
      <c r="O72" s="151">
        <f t="shared" si="2"/>
        <v>1</v>
      </c>
      <c r="P72" s="151">
        <f t="shared" si="3"/>
        <v>3000000</v>
      </c>
      <c r="Q72" s="151">
        <f t="shared" si="4"/>
        <v>0</v>
      </c>
      <c r="R72" s="151">
        <f t="shared" si="5"/>
        <v>0</v>
      </c>
      <c r="S72" s="151">
        <f t="shared" si="6"/>
        <v>0</v>
      </c>
    </row>
    <row r="73" spans="1:19" s="86" customFormat="1" ht="38.25" x14ac:dyDescent="0.25">
      <c r="A73" s="84">
        <f t="shared" si="11"/>
        <v>66</v>
      </c>
      <c r="B73" s="84" t="s">
        <v>19</v>
      </c>
      <c r="C73" s="85" t="s">
        <v>657</v>
      </c>
      <c r="D73" s="84" t="s">
        <v>685</v>
      </c>
      <c r="E73" s="90" t="s">
        <v>687</v>
      </c>
      <c r="F73" s="85" t="s">
        <v>670</v>
      </c>
      <c r="G73" s="85" t="s">
        <v>656</v>
      </c>
      <c r="H73" s="84">
        <v>200543309</v>
      </c>
      <c r="I73" s="84" t="s">
        <v>609</v>
      </c>
      <c r="J73" s="89">
        <v>1</v>
      </c>
      <c r="K73" s="150">
        <v>36900432</v>
      </c>
      <c r="L73" s="89">
        <f t="shared" si="9"/>
        <v>36900432</v>
      </c>
      <c r="N73" s="151">
        <v>1</v>
      </c>
      <c r="O73" s="151">
        <f t="shared" ref="O73:O106" si="15">+IF(N73&gt;0,J73,0)</f>
        <v>1</v>
      </c>
      <c r="P73" s="151">
        <f t="shared" ref="P73:P106" si="16">+IF(N73&gt;0,L73,0)</f>
        <v>36900432</v>
      </c>
      <c r="Q73" s="151">
        <f t="shared" ref="Q73:Q106" si="17">+IF(N73&gt;0,0,1)</f>
        <v>0</v>
      </c>
      <c r="R73" s="151">
        <f t="shared" ref="R73:R106" si="18">+IF(Q73&gt;0,J73,0)</f>
        <v>0</v>
      </c>
      <c r="S73" s="151">
        <f t="shared" ref="S73:S106" si="19">+IF(Q73&gt;0,L73,0)</f>
        <v>0</v>
      </c>
    </row>
    <row r="74" spans="1:19" s="86" customFormat="1" ht="38.25" x14ac:dyDescent="0.25">
      <c r="A74" s="84">
        <f t="shared" ref="A74:A106" si="20">+A73+1</f>
        <v>67</v>
      </c>
      <c r="B74" s="84" t="s">
        <v>19</v>
      </c>
      <c r="C74" s="85" t="s">
        <v>663</v>
      </c>
      <c r="D74" s="84" t="s">
        <v>685</v>
      </c>
      <c r="E74" s="90" t="s">
        <v>688</v>
      </c>
      <c r="F74" s="85" t="s">
        <v>671</v>
      </c>
      <c r="G74" s="85" t="s">
        <v>644</v>
      </c>
      <c r="H74" s="84">
        <v>302814678</v>
      </c>
      <c r="I74" s="84" t="s">
        <v>609</v>
      </c>
      <c r="J74" s="89">
        <v>2</v>
      </c>
      <c r="K74" s="84">
        <v>4000000</v>
      </c>
      <c r="L74" s="89">
        <f t="shared" si="9"/>
        <v>8000000</v>
      </c>
      <c r="N74" s="151">
        <v>1</v>
      </c>
      <c r="O74" s="151">
        <f t="shared" si="15"/>
        <v>2</v>
      </c>
      <c r="P74" s="151">
        <f t="shared" si="16"/>
        <v>8000000</v>
      </c>
      <c r="Q74" s="151">
        <f t="shared" si="17"/>
        <v>0</v>
      </c>
      <c r="R74" s="151">
        <f t="shared" si="18"/>
        <v>0</v>
      </c>
      <c r="S74" s="151">
        <f t="shared" si="19"/>
        <v>0</v>
      </c>
    </row>
    <row r="75" spans="1:19" s="86" customFormat="1" ht="45" x14ac:dyDescent="0.25">
      <c r="A75" s="84">
        <f t="shared" si="20"/>
        <v>68</v>
      </c>
      <c r="B75" s="84" t="s">
        <v>19</v>
      </c>
      <c r="C75" s="85" t="s">
        <v>668</v>
      </c>
      <c r="D75" s="84" t="s">
        <v>685</v>
      </c>
      <c r="E75" s="90" t="s">
        <v>688</v>
      </c>
      <c r="F75" s="85" t="s">
        <v>672</v>
      </c>
      <c r="G75" s="85" t="s">
        <v>644</v>
      </c>
      <c r="H75" s="84">
        <v>302814678</v>
      </c>
      <c r="I75" s="84" t="s">
        <v>609</v>
      </c>
      <c r="J75" s="89">
        <v>1</v>
      </c>
      <c r="K75" s="84">
        <v>4000000</v>
      </c>
      <c r="L75" s="89">
        <f t="shared" si="9"/>
        <v>4000000</v>
      </c>
      <c r="N75" s="151">
        <v>1</v>
      </c>
      <c r="O75" s="151">
        <f t="shared" si="15"/>
        <v>1</v>
      </c>
      <c r="P75" s="151">
        <f t="shared" si="16"/>
        <v>4000000</v>
      </c>
      <c r="Q75" s="151">
        <f t="shared" si="17"/>
        <v>0</v>
      </c>
      <c r="R75" s="151">
        <f t="shared" si="18"/>
        <v>0</v>
      </c>
      <c r="S75" s="151">
        <f t="shared" si="19"/>
        <v>0</v>
      </c>
    </row>
    <row r="76" spans="1:19" s="86" customFormat="1" ht="45" x14ac:dyDescent="0.25">
      <c r="A76" s="84">
        <f t="shared" si="20"/>
        <v>69</v>
      </c>
      <c r="B76" s="84" t="s">
        <v>19</v>
      </c>
      <c r="C76" s="85" t="s">
        <v>674</v>
      </c>
      <c r="D76" s="84" t="s">
        <v>685</v>
      </c>
      <c r="E76" s="90" t="s">
        <v>688</v>
      </c>
      <c r="F76" s="85" t="s">
        <v>675</v>
      </c>
      <c r="G76" s="85" t="s">
        <v>673</v>
      </c>
      <c r="H76" s="84">
        <v>305451740</v>
      </c>
      <c r="I76" s="84" t="s">
        <v>497</v>
      </c>
      <c r="J76" s="89">
        <v>1</v>
      </c>
      <c r="K76" s="84">
        <v>1419600</v>
      </c>
      <c r="L76" s="89">
        <f t="shared" si="9"/>
        <v>1419600</v>
      </c>
      <c r="N76" s="151"/>
      <c r="O76" s="151">
        <f t="shared" si="15"/>
        <v>0</v>
      </c>
      <c r="P76" s="151">
        <f t="shared" si="16"/>
        <v>0</v>
      </c>
      <c r="Q76" s="151">
        <f t="shared" si="17"/>
        <v>1</v>
      </c>
      <c r="R76" s="151">
        <f t="shared" si="18"/>
        <v>1</v>
      </c>
      <c r="S76" s="151">
        <f t="shared" si="19"/>
        <v>1419600</v>
      </c>
    </row>
    <row r="77" spans="1:19" s="86" customFormat="1" ht="38.25" x14ac:dyDescent="0.25">
      <c r="A77" s="84">
        <f t="shared" si="20"/>
        <v>70</v>
      </c>
      <c r="B77" s="84" t="s">
        <v>19</v>
      </c>
      <c r="C77" s="85" t="s">
        <v>677</v>
      </c>
      <c r="D77" s="84" t="s">
        <v>685</v>
      </c>
      <c r="E77" s="90" t="s">
        <v>688</v>
      </c>
      <c r="F77" s="85" t="s">
        <v>678</v>
      </c>
      <c r="G77" s="85" t="s">
        <v>676</v>
      </c>
      <c r="H77" s="84">
        <v>308580358</v>
      </c>
      <c r="I77" s="84" t="s">
        <v>497</v>
      </c>
      <c r="J77" s="89">
        <v>1</v>
      </c>
      <c r="K77" s="84">
        <v>1581600</v>
      </c>
      <c r="L77" s="89">
        <f t="shared" si="9"/>
        <v>1581600</v>
      </c>
      <c r="N77" s="151"/>
      <c r="O77" s="151">
        <f t="shared" si="15"/>
        <v>0</v>
      </c>
      <c r="P77" s="151">
        <f t="shared" si="16"/>
        <v>0</v>
      </c>
      <c r="Q77" s="151">
        <f t="shared" si="17"/>
        <v>1</v>
      </c>
      <c r="R77" s="151">
        <f t="shared" si="18"/>
        <v>1</v>
      </c>
      <c r="S77" s="151">
        <f t="shared" si="19"/>
        <v>1581600</v>
      </c>
    </row>
    <row r="78" spans="1:19" s="86" customFormat="1" ht="38.25" x14ac:dyDescent="0.25">
      <c r="A78" s="84">
        <f t="shared" si="20"/>
        <v>71</v>
      </c>
      <c r="B78" s="84" t="s">
        <v>19</v>
      </c>
      <c r="C78" s="85" t="s">
        <v>677</v>
      </c>
      <c r="D78" s="84" t="s">
        <v>685</v>
      </c>
      <c r="E78" s="90" t="s">
        <v>688</v>
      </c>
      <c r="F78" s="85" t="s">
        <v>682</v>
      </c>
      <c r="G78" s="85" t="s">
        <v>679</v>
      </c>
      <c r="H78" s="84">
        <v>304988064</v>
      </c>
      <c r="I78" s="84" t="s">
        <v>497</v>
      </c>
      <c r="J78" s="89">
        <v>1</v>
      </c>
      <c r="K78" s="84">
        <v>2239188</v>
      </c>
      <c r="L78" s="89">
        <f t="shared" si="9"/>
        <v>2239188</v>
      </c>
      <c r="N78" s="151"/>
      <c r="O78" s="151">
        <f t="shared" si="15"/>
        <v>0</v>
      </c>
      <c r="P78" s="151">
        <f t="shared" si="16"/>
        <v>0</v>
      </c>
      <c r="Q78" s="151">
        <f t="shared" si="17"/>
        <v>1</v>
      </c>
      <c r="R78" s="151">
        <f t="shared" si="18"/>
        <v>1</v>
      </c>
      <c r="S78" s="151">
        <f t="shared" si="19"/>
        <v>2239188</v>
      </c>
    </row>
    <row r="79" spans="1:19" s="86" customFormat="1" ht="45" x14ac:dyDescent="0.25">
      <c r="A79" s="84">
        <f t="shared" si="20"/>
        <v>72</v>
      </c>
      <c r="B79" s="84" t="s">
        <v>19</v>
      </c>
      <c r="C79" s="85" t="s">
        <v>674</v>
      </c>
      <c r="D79" s="84" t="s">
        <v>685</v>
      </c>
      <c r="E79" s="90" t="s">
        <v>688</v>
      </c>
      <c r="F79" s="85" t="s">
        <v>681</v>
      </c>
      <c r="G79" s="85" t="s">
        <v>680</v>
      </c>
      <c r="H79" s="84">
        <v>306323448</v>
      </c>
      <c r="I79" s="84" t="s">
        <v>497</v>
      </c>
      <c r="J79" s="89">
        <v>1</v>
      </c>
      <c r="K79" s="84">
        <v>3416995</v>
      </c>
      <c r="L79" s="89">
        <f t="shared" si="9"/>
        <v>3416995</v>
      </c>
      <c r="N79" s="151"/>
      <c r="O79" s="151">
        <f t="shared" si="15"/>
        <v>0</v>
      </c>
      <c r="P79" s="151">
        <f t="shared" si="16"/>
        <v>0</v>
      </c>
      <c r="Q79" s="151">
        <f t="shared" si="17"/>
        <v>1</v>
      </c>
      <c r="R79" s="151">
        <f t="shared" si="18"/>
        <v>1</v>
      </c>
      <c r="S79" s="151">
        <f t="shared" si="19"/>
        <v>3416995</v>
      </c>
    </row>
    <row r="80" spans="1:19" s="86" customFormat="1" ht="38.25" x14ac:dyDescent="0.25">
      <c r="A80" s="84">
        <f t="shared" si="20"/>
        <v>73</v>
      </c>
      <c r="B80" s="84" t="s">
        <v>19</v>
      </c>
      <c r="C80" s="85" t="s">
        <v>677</v>
      </c>
      <c r="D80" s="84" t="s">
        <v>685</v>
      </c>
      <c r="E80" s="90" t="s">
        <v>688</v>
      </c>
      <c r="F80" s="85" t="s">
        <v>684</v>
      </c>
      <c r="G80" s="85" t="s">
        <v>683</v>
      </c>
      <c r="H80" s="84">
        <v>204711056</v>
      </c>
      <c r="I80" s="84" t="s">
        <v>497</v>
      </c>
      <c r="J80" s="89">
        <v>1</v>
      </c>
      <c r="K80" s="84">
        <v>1711200</v>
      </c>
      <c r="L80" s="89">
        <f t="shared" ref="L80:L106" si="21">+J80*K80</f>
        <v>1711200</v>
      </c>
      <c r="N80" s="151"/>
      <c r="O80" s="151">
        <f t="shared" si="15"/>
        <v>0</v>
      </c>
      <c r="P80" s="151">
        <f t="shared" si="16"/>
        <v>0</v>
      </c>
      <c r="Q80" s="151">
        <f t="shared" si="17"/>
        <v>1</v>
      </c>
      <c r="R80" s="151">
        <f t="shared" si="18"/>
        <v>1</v>
      </c>
      <c r="S80" s="151">
        <f t="shared" si="19"/>
        <v>1711200</v>
      </c>
    </row>
    <row r="81" spans="1:19" s="86" customFormat="1" ht="30" x14ac:dyDescent="0.25">
      <c r="A81" s="84">
        <f t="shared" si="20"/>
        <v>74</v>
      </c>
      <c r="B81" s="84" t="s">
        <v>20</v>
      </c>
      <c r="C81" s="85" t="s">
        <v>540</v>
      </c>
      <c r="D81" s="84" t="s">
        <v>489</v>
      </c>
      <c r="E81" s="90" t="s">
        <v>555</v>
      </c>
      <c r="F81" s="85" t="s">
        <v>713</v>
      </c>
      <c r="G81" s="85" t="s">
        <v>625</v>
      </c>
      <c r="H81" s="84">
        <v>306089114</v>
      </c>
      <c r="I81" s="84" t="s">
        <v>538</v>
      </c>
      <c r="J81" s="89">
        <v>50</v>
      </c>
      <c r="K81" s="84">
        <v>22000</v>
      </c>
      <c r="L81" s="89">
        <f t="shared" si="21"/>
        <v>1100000</v>
      </c>
      <c r="N81" s="151">
        <v>1</v>
      </c>
      <c r="O81" s="151">
        <f t="shared" si="15"/>
        <v>50</v>
      </c>
      <c r="P81" s="151">
        <f t="shared" si="16"/>
        <v>1100000</v>
      </c>
      <c r="Q81" s="151">
        <f t="shared" si="17"/>
        <v>0</v>
      </c>
      <c r="R81" s="151">
        <f t="shared" si="18"/>
        <v>0</v>
      </c>
      <c r="S81" s="151">
        <f t="shared" si="19"/>
        <v>0</v>
      </c>
    </row>
    <row r="82" spans="1:19" s="86" customFormat="1" ht="45" x14ac:dyDescent="0.25">
      <c r="A82" s="84">
        <f t="shared" si="20"/>
        <v>75</v>
      </c>
      <c r="B82" s="84" t="s">
        <v>20</v>
      </c>
      <c r="C82" s="85" t="s">
        <v>715</v>
      </c>
      <c r="D82" s="84" t="s">
        <v>489</v>
      </c>
      <c r="E82" s="90" t="s">
        <v>555</v>
      </c>
      <c r="F82" s="85" t="s">
        <v>716</v>
      </c>
      <c r="G82" s="85" t="s">
        <v>714</v>
      </c>
      <c r="H82" s="84">
        <v>303757574</v>
      </c>
      <c r="I82" s="84" t="s">
        <v>497</v>
      </c>
      <c r="J82" s="89">
        <v>1000</v>
      </c>
      <c r="K82" s="84">
        <v>2500</v>
      </c>
      <c r="L82" s="89">
        <f t="shared" si="21"/>
        <v>2500000</v>
      </c>
      <c r="N82" s="151">
        <v>1</v>
      </c>
      <c r="O82" s="151">
        <f t="shared" si="15"/>
        <v>1000</v>
      </c>
      <c r="P82" s="151">
        <f t="shared" si="16"/>
        <v>2500000</v>
      </c>
      <c r="Q82" s="151">
        <f t="shared" si="17"/>
        <v>0</v>
      </c>
      <c r="R82" s="151">
        <f t="shared" si="18"/>
        <v>0</v>
      </c>
      <c r="S82" s="151">
        <f t="shared" si="19"/>
        <v>0</v>
      </c>
    </row>
    <row r="83" spans="1:19" s="86" customFormat="1" ht="15" x14ac:dyDescent="0.25">
      <c r="A83" s="84">
        <f t="shared" si="20"/>
        <v>76</v>
      </c>
      <c r="B83" s="84" t="s">
        <v>20</v>
      </c>
      <c r="C83" s="85" t="s">
        <v>717</v>
      </c>
      <c r="D83" s="84" t="s">
        <v>489</v>
      </c>
      <c r="E83" s="90" t="s">
        <v>555</v>
      </c>
      <c r="F83" s="85" t="s">
        <v>718</v>
      </c>
      <c r="G83" s="85" t="s">
        <v>714</v>
      </c>
      <c r="H83" s="84">
        <v>303757574</v>
      </c>
      <c r="I83" s="84" t="s">
        <v>609</v>
      </c>
      <c r="J83" s="89">
        <v>1000</v>
      </c>
      <c r="K83" s="84">
        <v>1200</v>
      </c>
      <c r="L83" s="89">
        <f t="shared" si="21"/>
        <v>1200000</v>
      </c>
      <c r="N83" s="151">
        <v>1</v>
      </c>
      <c r="O83" s="151">
        <f t="shared" si="15"/>
        <v>1000</v>
      </c>
      <c r="P83" s="151">
        <f t="shared" si="16"/>
        <v>1200000</v>
      </c>
      <c r="Q83" s="151">
        <f t="shared" si="17"/>
        <v>0</v>
      </c>
      <c r="R83" s="151">
        <f t="shared" si="18"/>
        <v>0</v>
      </c>
      <c r="S83" s="151">
        <f t="shared" si="19"/>
        <v>0</v>
      </c>
    </row>
    <row r="84" spans="1:19" s="86" customFormat="1" ht="45" x14ac:dyDescent="0.25">
      <c r="A84" s="84">
        <f t="shared" si="20"/>
        <v>77</v>
      </c>
      <c r="B84" s="84" t="s">
        <v>20</v>
      </c>
      <c r="C84" s="85" t="s">
        <v>512</v>
      </c>
      <c r="D84" s="84" t="s">
        <v>489</v>
      </c>
      <c r="E84" s="90" t="s">
        <v>556</v>
      </c>
      <c r="F84" s="85" t="s">
        <v>719</v>
      </c>
      <c r="G84" s="85" t="s">
        <v>513</v>
      </c>
      <c r="H84" s="84">
        <v>202628856</v>
      </c>
      <c r="I84" s="84" t="s">
        <v>497</v>
      </c>
      <c r="J84" s="89">
        <v>5</v>
      </c>
      <c r="K84" s="84">
        <v>7673241.5999999996</v>
      </c>
      <c r="L84" s="89">
        <f t="shared" si="21"/>
        <v>38366208</v>
      </c>
      <c r="N84" s="151"/>
      <c r="O84" s="151">
        <f t="shared" si="15"/>
        <v>0</v>
      </c>
      <c r="P84" s="151">
        <f t="shared" si="16"/>
        <v>0</v>
      </c>
      <c r="Q84" s="151">
        <f t="shared" si="17"/>
        <v>1</v>
      </c>
      <c r="R84" s="151">
        <f t="shared" si="18"/>
        <v>5</v>
      </c>
      <c r="S84" s="151">
        <f t="shared" si="19"/>
        <v>38366208</v>
      </c>
    </row>
    <row r="85" spans="1:19" s="86" customFormat="1" ht="30" x14ac:dyDescent="0.25">
      <c r="A85" s="84">
        <f t="shared" si="20"/>
        <v>78</v>
      </c>
      <c r="B85" s="84" t="s">
        <v>20</v>
      </c>
      <c r="C85" s="85" t="s">
        <v>540</v>
      </c>
      <c r="D85" s="84" t="s">
        <v>489</v>
      </c>
      <c r="E85" s="90" t="s">
        <v>555</v>
      </c>
      <c r="F85" s="85" t="s">
        <v>721</v>
      </c>
      <c r="G85" s="85" t="s">
        <v>720</v>
      </c>
      <c r="H85" s="84">
        <v>308041860</v>
      </c>
      <c r="I85" s="84" t="s">
        <v>538</v>
      </c>
      <c r="J85" s="89">
        <v>50</v>
      </c>
      <c r="K85" s="84">
        <v>23388</v>
      </c>
      <c r="L85" s="89">
        <f t="shared" si="21"/>
        <v>1169400</v>
      </c>
      <c r="N85" s="151">
        <v>1</v>
      </c>
      <c r="O85" s="151">
        <f t="shared" si="15"/>
        <v>50</v>
      </c>
      <c r="P85" s="151">
        <f t="shared" si="16"/>
        <v>1169400</v>
      </c>
      <c r="Q85" s="151">
        <f t="shared" si="17"/>
        <v>0</v>
      </c>
      <c r="R85" s="151">
        <f t="shared" si="18"/>
        <v>0</v>
      </c>
      <c r="S85" s="151">
        <f t="shared" si="19"/>
        <v>0</v>
      </c>
    </row>
    <row r="86" spans="1:19" s="86" customFormat="1" ht="15" x14ac:dyDescent="0.25">
      <c r="A86" s="84">
        <f t="shared" si="20"/>
        <v>79</v>
      </c>
      <c r="B86" s="84" t="s">
        <v>20</v>
      </c>
      <c r="C86" s="85" t="s">
        <v>723</v>
      </c>
      <c r="D86" s="84" t="s">
        <v>489</v>
      </c>
      <c r="E86" s="90" t="s">
        <v>555</v>
      </c>
      <c r="F86" s="85" t="s">
        <v>722</v>
      </c>
      <c r="G86" s="85" t="s">
        <v>635</v>
      </c>
      <c r="H86" s="84">
        <v>308137384</v>
      </c>
      <c r="I86" s="84" t="s">
        <v>609</v>
      </c>
      <c r="J86" s="89">
        <v>10</v>
      </c>
      <c r="K86" s="84">
        <v>48484</v>
      </c>
      <c r="L86" s="89">
        <f t="shared" si="21"/>
        <v>484840</v>
      </c>
      <c r="N86" s="151">
        <v>1</v>
      </c>
      <c r="O86" s="151">
        <f t="shared" si="15"/>
        <v>10</v>
      </c>
      <c r="P86" s="151">
        <f t="shared" si="16"/>
        <v>484840</v>
      </c>
      <c r="Q86" s="151">
        <f t="shared" si="17"/>
        <v>0</v>
      </c>
      <c r="R86" s="151">
        <f t="shared" si="18"/>
        <v>0</v>
      </c>
      <c r="S86" s="151">
        <f t="shared" si="19"/>
        <v>0</v>
      </c>
    </row>
    <row r="87" spans="1:19" s="86" customFormat="1" ht="15" x14ac:dyDescent="0.25">
      <c r="A87" s="84">
        <f t="shared" si="20"/>
        <v>80</v>
      </c>
      <c r="B87" s="84" t="s">
        <v>20</v>
      </c>
      <c r="C87" s="85" t="s">
        <v>725</v>
      </c>
      <c r="D87" s="84" t="s">
        <v>489</v>
      </c>
      <c r="E87" s="90" t="s">
        <v>555</v>
      </c>
      <c r="F87" s="85" t="s">
        <v>726</v>
      </c>
      <c r="G87" s="85" t="s">
        <v>724</v>
      </c>
      <c r="H87" s="84">
        <v>40406872150085</v>
      </c>
      <c r="I87" s="84" t="s">
        <v>609</v>
      </c>
      <c r="J87" s="89">
        <v>1</v>
      </c>
      <c r="K87" s="84">
        <v>230000</v>
      </c>
      <c r="L87" s="89">
        <f t="shared" si="21"/>
        <v>230000</v>
      </c>
      <c r="N87" s="151">
        <v>1</v>
      </c>
      <c r="O87" s="151">
        <f t="shared" si="15"/>
        <v>1</v>
      </c>
      <c r="P87" s="151">
        <f t="shared" si="16"/>
        <v>230000</v>
      </c>
      <c r="Q87" s="151">
        <f t="shared" si="17"/>
        <v>0</v>
      </c>
      <c r="R87" s="151">
        <f t="shared" si="18"/>
        <v>0</v>
      </c>
      <c r="S87" s="151">
        <f t="shared" si="19"/>
        <v>0</v>
      </c>
    </row>
    <row r="88" spans="1:19" s="86" customFormat="1" ht="38.25" x14ac:dyDescent="0.25">
      <c r="A88" s="84">
        <f t="shared" si="20"/>
        <v>81</v>
      </c>
      <c r="B88" s="84" t="s">
        <v>20</v>
      </c>
      <c r="C88" s="85" t="s">
        <v>620</v>
      </c>
      <c r="D88" s="84" t="s">
        <v>489</v>
      </c>
      <c r="E88" s="90" t="s">
        <v>558</v>
      </c>
      <c r="F88" s="85" t="s">
        <v>730</v>
      </c>
      <c r="G88" s="85" t="s">
        <v>619</v>
      </c>
      <c r="H88" s="84">
        <v>307412479</v>
      </c>
      <c r="I88" s="84" t="s">
        <v>497</v>
      </c>
      <c r="J88" s="89">
        <v>1</v>
      </c>
      <c r="K88" s="84">
        <v>4000000</v>
      </c>
      <c r="L88" s="89">
        <f t="shared" si="21"/>
        <v>4000000</v>
      </c>
      <c r="N88" s="151"/>
      <c r="O88" s="151">
        <f t="shared" si="15"/>
        <v>0</v>
      </c>
      <c r="P88" s="151">
        <f t="shared" si="16"/>
        <v>0</v>
      </c>
      <c r="Q88" s="151">
        <f t="shared" si="17"/>
        <v>1</v>
      </c>
      <c r="R88" s="151">
        <f t="shared" si="18"/>
        <v>1</v>
      </c>
      <c r="S88" s="151">
        <f t="shared" si="19"/>
        <v>4000000</v>
      </c>
    </row>
    <row r="89" spans="1:19" s="86" customFormat="1" ht="15" x14ac:dyDescent="0.25">
      <c r="A89" s="84">
        <f t="shared" si="20"/>
        <v>82</v>
      </c>
      <c r="B89" s="84" t="s">
        <v>20</v>
      </c>
      <c r="C89" s="85" t="s">
        <v>728</v>
      </c>
      <c r="D89" s="84" t="s">
        <v>489</v>
      </c>
      <c r="E89" s="90" t="s">
        <v>555</v>
      </c>
      <c r="F89" s="85" t="s">
        <v>729</v>
      </c>
      <c r="G89" s="85" t="s">
        <v>727</v>
      </c>
      <c r="H89" s="84">
        <v>308092355</v>
      </c>
      <c r="I89" s="84" t="s">
        <v>643</v>
      </c>
      <c r="J89" s="89">
        <v>10</v>
      </c>
      <c r="K89" s="84">
        <v>22222</v>
      </c>
      <c r="L89" s="89">
        <f t="shared" si="21"/>
        <v>222220</v>
      </c>
      <c r="N89" s="151">
        <v>1</v>
      </c>
      <c r="O89" s="151">
        <f t="shared" si="15"/>
        <v>10</v>
      </c>
      <c r="P89" s="151">
        <f t="shared" si="16"/>
        <v>222220</v>
      </c>
      <c r="Q89" s="151">
        <f t="shared" si="17"/>
        <v>0</v>
      </c>
      <c r="R89" s="151">
        <f t="shared" si="18"/>
        <v>0</v>
      </c>
      <c r="S89" s="151">
        <f t="shared" si="19"/>
        <v>0</v>
      </c>
    </row>
    <row r="90" spans="1:19" s="86" customFormat="1" ht="15" x14ac:dyDescent="0.25">
      <c r="A90" s="84">
        <f t="shared" si="20"/>
        <v>83</v>
      </c>
      <c r="B90" s="84" t="s">
        <v>20</v>
      </c>
      <c r="C90" s="85" t="s">
        <v>539</v>
      </c>
      <c r="D90" s="84" t="s">
        <v>489</v>
      </c>
      <c r="E90" s="90" t="s">
        <v>555</v>
      </c>
      <c r="F90" s="85" t="s">
        <v>731</v>
      </c>
      <c r="G90" s="85" t="s">
        <v>547</v>
      </c>
      <c r="H90" s="84">
        <v>306894560</v>
      </c>
      <c r="I90" s="84" t="s">
        <v>609</v>
      </c>
      <c r="J90" s="89">
        <v>100</v>
      </c>
      <c r="K90" s="84">
        <v>2300</v>
      </c>
      <c r="L90" s="89">
        <f t="shared" si="21"/>
        <v>230000</v>
      </c>
      <c r="N90" s="151">
        <v>1</v>
      </c>
      <c r="O90" s="151">
        <f t="shared" si="15"/>
        <v>100</v>
      </c>
      <c r="P90" s="151">
        <f t="shared" si="16"/>
        <v>230000</v>
      </c>
      <c r="Q90" s="151">
        <f t="shared" si="17"/>
        <v>0</v>
      </c>
      <c r="R90" s="151">
        <f t="shared" si="18"/>
        <v>0</v>
      </c>
      <c r="S90" s="151">
        <f t="shared" si="19"/>
        <v>0</v>
      </c>
    </row>
    <row r="91" spans="1:19" s="86" customFormat="1" ht="38.25" x14ac:dyDescent="0.25">
      <c r="A91" s="84">
        <f t="shared" si="20"/>
        <v>84</v>
      </c>
      <c r="B91" s="84" t="s">
        <v>20</v>
      </c>
      <c r="C91" s="85" t="s">
        <v>595</v>
      </c>
      <c r="D91" s="84" t="s">
        <v>489</v>
      </c>
      <c r="E91" s="90" t="s">
        <v>556</v>
      </c>
      <c r="F91" s="85" t="s">
        <v>737</v>
      </c>
      <c r="G91" s="85" t="s">
        <v>592</v>
      </c>
      <c r="H91" s="84">
        <v>201052490</v>
      </c>
      <c r="I91" s="84" t="s">
        <v>732</v>
      </c>
      <c r="J91" s="89">
        <v>115514</v>
      </c>
      <c r="K91" s="84">
        <v>800</v>
      </c>
      <c r="L91" s="89">
        <f t="shared" si="21"/>
        <v>92411200</v>
      </c>
      <c r="N91" s="151"/>
      <c r="O91" s="151">
        <f t="shared" si="15"/>
        <v>0</v>
      </c>
      <c r="P91" s="151">
        <f t="shared" si="16"/>
        <v>0</v>
      </c>
      <c r="Q91" s="151">
        <f t="shared" si="17"/>
        <v>1</v>
      </c>
      <c r="R91" s="151">
        <f t="shared" si="18"/>
        <v>115514</v>
      </c>
      <c r="S91" s="151">
        <f t="shared" si="19"/>
        <v>92411200</v>
      </c>
    </row>
    <row r="92" spans="1:19" s="86" customFormat="1" ht="30" x14ac:dyDescent="0.25">
      <c r="A92" s="84">
        <f t="shared" si="20"/>
        <v>85</v>
      </c>
      <c r="B92" s="84" t="s">
        <v>20</v>
      </c>
      <c r="C92" s="85" t="s">
        <v>734</v>
      </c>
      <c r="D92" s="84" t="s">
        <v>489</v>
      </c>
      <c r="E92" s="90" t="s">
        <v>736</v>
      </c>
      <c r="F92" s="85" t="s">
        <v>735</v>
      </c>
      <c r="G92" s="85" t="s">
        <v>733</v>
      </c>
      <c r="H92" s="84">
        <v>200796334</v>
      </c>
      <c r="I92" s="84" t="s">
        <v>609</v>
      </c>
      <c r="J92" s="89">
        <v>2000</v>
      </c>
      <c r="K92" s="84">
        <v>891.25</v>
      </c>
      <c r="L92" s="89">
        <f t="shared" si="21"/>
        <v>1782500</v>
      </c>
      <c r="N92" s="151">
        <v>1</v>
      </c>
      <c r="O92" s="151">
        <f t="shared" si="15"/>
        <v>2000</v>
      </c>
      <c r="P92" s="151">
        <f t="shared" si="16"/>
        <v>1782500</v>
      </c>
      <c r="Q92" s="151">
        <f t="shared" si="17"/>
        <v>0</v>
      </c>
      <c r="R92" s="151">
        <f t="shared" si="18"/>
        <v>0</v>
      </c>
      <c r="S92" s="151">
        <f t="shared" si="19"/>
        <v>0</v>
      </c>
    </row>
    <row r="93" spans="1:19" s="86" customFormat="1" ht="30" x14ac:dyDescent="0.25">
      <c r="A93" s="84">
        <f>+A92+1</f>
        <v>86</v>
      </c>
      <c r="B93" s="84" t="s">
        <v>20</v>
      </c>
      <c r="C93" s="85" t="s">
        <v>734</v>
      </c>
      <c r="D93" s="84" t="s">
        <v>489</v>
      </c>
      <c r="E93" s="90" t="s">
        <v>736</v>
      </c>
      <c r="F93" s="85" t="s">
        <v>735</v>
      </c>
      <c r="G93" s="85" t="s">
        <v>733</v>
      </c>
      <c r="H93" s="84">
        <v>200796334</v>
      </c>
      <c r="I93" s="84" t="s">
        <v>609</v>
      </c>
      <c r="J93" s="89">
        <v>200</v>
      </c>
      <c r="K93" s="84">
        <v>4255</v>
      </c>
      <c r="L93" s="89">
        <f t="shared" si="21"/>
        <v>851000</v>
      </c>
      <c r="N93" s="151">
        <v>1</v>
      </c>
      <c r="O93" s="151">
        <f t="shared" si="15"/>
        <v>200</v>
      </c>
      <c r="P93" s="151">
        <f t="shared" si="16"/>
        <v>851000</v>
      </c>
      <c r="Q93" s="151">
        <f t="shared" si="17"/>
        <v>0</v>
      </c>
      <c r="R93" s="151">
        <f t="shared" si="18"/>
        <v>0</v>
      </c>
      <c r="S93" s="151">
        <f t="shared" si="19"/>
        <v>0</v>
      </c>
    </row>
    <row r="94" spans="1:19" s="86" customFormat="1" ht="45" x14ac:dyDescent="0.25">
      <c r="A94" s="84">
        <f>+A93+1</f>
        <v>87</v>
      </c>
      <c r="B94" s="84" t="s">
        <v>20</v>
      </c>
      <c r="C94" s="85" t="s">
        <v>739</v>
      </c>
      <c r="D94" s="84" t="s">
        <v>489</v>
      </c>
      <c r="E94" s="90" t="s">
        <v>555</v>
      </c>
      <c r="F94" s="85" t="s">
        <v>740</v>
      </c>
      <c r="G94" s="85" t="s">
        <v>738</v>
      </c>
      <c r="H94" s="84">
        <v>200541524</v>
      </c>
      <c r="I94" s="84" t="s">
        <v>497</v>
      </c>
      <c r="J94" s="89">
        <v>1</v>
      </c>
      <c r="K94" s="84">
        <v>9820000</v>
      </c>
      <c r="L94" s="89">
        <f t="shared" si="21"/>
        <v>9820000</v>
      </c>
      <c r="N94" s="151"/>
      <c r="O94" s="151">
        <f t="shared" si="15"/>
        <v>0</v>
      </c>
      <c r="P94" s="151">
        <f t="shared" si="16"/>
        <v>0</v>
      </c>
      <c r="Q94" s="151">
        <f t="shared" si="17"/>
        <v>1</v>
      </c>
      <c r="R94" s="151">
        <f t="shared" si="18"/>
        <v>1</v>
      </c>
      <c r="S94" s="151">
        <f t="shared" si="19"/>
        <v>9820000</v>
      </c>
    </row>
    <row r="95" spans="1:19" s="86" customFormat="1" ht="45" x14ac:dyDescent="0.25">
      <c r="A95" s="84">
        <f t="shared" si="20"/>
        <v>88</v>
      </c>
      <c r="B95" s="84" t="s">
        <v>20</v>
      </c>
      <c r="C95" s="85" t="s">
        <v>739</v>
      </c>
      <c r="D95" s="84" t="s">
        <v>489</v>
      </c>
      <c r="E95" s="90" t="s">
        <v>555</v>
      </c>
      <c r="F95" s="85" t="s">
        <v>741</v>
      </c>
      <c r="G95" s="85" t="s">
        <v>738</v>
      </c>
      <c r="H95" s="84">
        <v>200541524</v>
      </c>
      <c r="I95" s="84" t="s">
        <v>497</v>
      </c>
      <c r="J95" s="89">
        <v>1</v>
      </c>
      <c r="K95" s="84">
        <v>9820000</v>
      </c>
      <c r="L95" s="89">
        <f t="shared" si="21"/>
        <v>9820000</v>
      </c>
      <c r="N95" s="151"/>
      <c r="O95" s="151">
        <f t="shared" si="15"/>
        <v>0</v>
      </c>
      <c r="P95" s="151">
        <f t="shared" si="16"/>
        <v>0</v>
      </c>
      <c r="Q95" s="151">
        <f t="shared" si="17"/>
        <v>1</v>
      </c>
      <c r="R95" s="151">
        <f t="shared" si="18"/>
        <v>1</v>
      </c>
      <c r="S95" s="151">
        <f t="shared" si="19"/>
        <v>9820000</v>
      </c>
    </row>
    <row r="96" spans="1:19" s="86" customFormat="1" ht="38.25" x14ac:dyDescent="0.25">
      <c r="A96" s="84">
        <f t="shared" si="20"/>
        <v>89</v>
      </c>
      <c r="B96" s="84" t="s">
        <v>20</v>
      </c>
      <c r="C96" s="85" t="s">
        <v>657</v>
      </c>
      <c r="D96" s="84" t="s">
        <v>685</v>
      </c>
      <c r="E96" s="90" t="s">
        <v>687</v>
      </c>
      <c r="F96" s="85" t="s">
        <v>742</v>
      </c>
      <c r="G96" s="85" t="s">
        <v>656</v>
      </c>
      <c r="H96" s="84">
        <v>200543309</v>
      </c>
      <c r="I96" s="84" t="s">
        <v>609</v>
      </c>
      <c r="J96" s="89">
        <v>3</v>
      </c>
      <c r="K96" s="84">
        <v>4705970</v>
      </c>
      <c r="L96" s="89">
        <f t="shared" si="21"/>
        <v>14117910</v>
      </c>
      <c r="N96" s="151">
        <v>1</v>
      </c>
      <c r="O96" s="151">
        <f t="shared" si="15"/>
        <v>3</v>
      </c>
      <c r="P96" s="151">
        <f t="shared" si="16"/>
        <v>14117910</v>
      </c>
      <c r="Q96" s="151">
        <f t="shared" si="17"/>
        <v>0</v>
      </c>
      <c r="R96" s="151">
        <f t="shared" si="18"/>
        <v>0</v>
      </c>
      <c r="S96" s="151">
        <f t="shared" si="19"/>
        <v>0</v>
      </c>
    </row>
    <row r="97" spans="1:19" s="86" customFormat="1" ht="38.25" x14ac:dyDescent="0.25">
      <c r="A97" s="84">
        <f t="shared" si="20"/>
        <v>90</v>
      </c>
      <c r="B97" s="84" t="s">
        <v>20</v>
      </c>
      <c r="C97" s="85" t="s">
        <v>657</v>
      </c>
      <c r="D97" s="84" t="s">
        <v>685</v>
      </c>
      <c r="E97" s="90" t="s">
        <v>687</v>
      </c>
      <c r="F97" s="85" t="s">
        <v>742</v>
      </c>
      <c r="G97" s="85" t="s">
        <v>656</v>
      </c>
      <c r="H97" s="84">
        <v>200543309</v>
      </c>
      <c r="I97" s="84" t="s">
        <v>609</v>
      </c>
      <c r="J97" s="89">
        <v>1</v>
      </c>
      <c r="K97" s="84">
        <v>12535044</v>
      </c>
      <c r="L97" s="89">
        <f t="shared" si="21"/>
        <v>12535044</v>
      </c>
      <c r="N97" s="151">
        <v>1</v>
      </c>
      <c r="O97" s="151">
        <f t="shared" si="15"/>
        <v>1</v>
      </c>
      <c r="P97" s="151">
        <f t="shared" si="16"/>
        <v>12535044</v>
      </c>
      <c r="Q97" s="151">
        <f t="shared" si="17"/>
        <v>0</v>
      </c>
      <c r="R97" s="151">
        <f t="shared" si="18"/>
        <v>0</v>
      </c>
      <c r="S97" s="151">
        <f t="shared" si="19"/>
        <v>0</v>
      </c>
    </row>
    <row r="98" spans="1:19" s="86" customFormat="1" ht="45" x14ac:dyDescent="0.25">
      <c r="A98" s="84">
        <f t="shared" si="20"/>
        <v>91</v>
      </c>
      <c r="B98" s="84" t="s">
        <v>20</v>
      </c>
      <c r="C98" s="85" t="s">
        <v>668</v>
      </c>
      <c r="D98" s="84" t="s">
        <v>685</v>
      </c>
      <c r="E98" s="90" t="s">
        <v>688</v>
      </c>
      <c r="F98" s="85" t="s">
        <v>743</v>
      </c>
      <c r="G98" s="85" t="s">
        <v>644</v>
      </c>
      <c r="H98" s="84">
        <v>302814678</v>
      </c>
      <c r="I98" s="84" t="s">
        <v>609</v>
      </c>
      <c r="J98" s="89">
        <v>1</v>
      </c>
      <c r="K98" s="84">
        <v>4000000</v>
      </c>
      <c r="L98" s="89">
        <f t="shared" si="21"/>
        <v>4000000</v>
      </c>
      <c r="N98" s="151">
        <v>1</v>
      </c>
      <c r="O98" s="151">
        <f t="shared" si="15"/>
        <v>1</v>
      </c>
      <c r="P98" s="151">
        <f t="shared" si="16"/>
        <v>4000000</v>
      </c>
      <c r="Q98" s="151">
        <f t="shared" si="17"/>
        <v>0</v>
      </c>
      <c r="R98" s="151">
        <f t="shared" si="18"/>
        <v>0</v>
      </c>
      <c r="S98" s="151">
        <f t="shared" si="19"/>
        <v>0</v>
      </c>
    </row>
    <row r="99" spans="1:19" s="86" customFormat="1" ht="38.25" x14ac:dyDescent="0.25">
      <c r="A99" s="84">
        <f t="shared" si="20"/>
        <v>92</v>
      </c>
      <c r="B99" s="84" t="s">
        <v>20</v>
      </c>
      <c r="C99" s="85" t="s">
        <v>677</v>
      </c>
      <c r="D99" s="84" t="s">
        <v>685</v>
      </c>
      <c r="E99" s="90" t="s">
        <v>688</v>
      </c>
      <c r="F99" s="85" t="s">
        <v>745</v>
      </c>
      <c r="G99" s="85" t="s">
        <v>744</v>
      </c>
      <c r="H99" s="84">
        <v>300107704</v>
      </c>
      <c r="I99" s="84" t="s">
        <v>497</v>
      </c>
      <c r="J99" s="89">
        <v>1</v>
      </c>
      <c r="K99" s="84">
        <v>1900000</v>
      </c>
      <c r="L99" s="89">
        <f t="shared" si="21"/>
        <v>1900000</v>
      </c>
      <c r="N99" s="151"/>
      <c r="O99" s="151">
        <f t="shared" si="15"/>
        <v>0</v>
      </c>
      <c r="P99" s="151">
        <f t="shared" si="16"/>
        <v>0</v>
      </c>
      <c r="Q99" s="151">
        <f t="shared" si="17"/>
        <v>1</v>
      </c>
      <c r="R99" s="151">
        <f t="shared" si="18"/>
        <v>1</v>
      </c>
      <c r="S99" s="151">
        <f t="shared" si="19"/>
        <v>1900000</v>
      </c>
    </row>
    <row r="100" spans="1:19" s="86" customFormat="1" ht="38.25" x14ac:dyDescent="0.25">
      <c r="A100" s="84">
        <f t="shared" si="20"/>
        <v>93</v>
      </c>
      <c r="B100" s="84" t="s">
        <v>20</v>
      </c>
      <c r="C100" s="85" t="s">
        <v>677</v>
      </c>
      <c r="D100" s="84" t="s">
        <v>685</v>
      </c>
      <c r="E100" s="90" t="s">
        <v>688</v>
      </c>
      <c r="F100" s="85" t="s">
        <v>747</v>
      </c>
      <c r="G100" s="85" t="s">
        <v>746</v>
      </c>
      <c r="H100" s="84">
        <v>303490569</v>
      </c>
      <c r="I100" s="84" t="s">
        <v>497</v>
      </c>
      <c r="J100" s="89">
        <v>1</v>
      </c>
      <c r="K100" s="84">
        <v>1950000</v>
      </c>
      <c r="L100" s="89">
        <f t="shared" si="21"/>
        <v>1950000</v>
      </c>
      <c r="N100" s="151"/>
      <c r="O100" s="151">
        <f t="shared" si="15"/>
        <v>0</v>
      </c>
      <c r="P100" s="151">
        <f t="shared" si="16"/>
        <v>0</v>
      </c>
      <c r="Q100" s="151">
        <f t="shared" si="17"/>
        <v>1</v>
      </c>
      <c r="R100" s="151">
        <f t="shared" si="18"/>
        <v>1</v>
      </c>
      <c r="S100" s="151">
        <f t="shared" si="19"/>
        <v>1950000</v>
      </c>
    </row>
    <row r="101" spans="1:19" s="86" customFormat="1" ht="38.25" x14ac:dyDescent="0.25">
      <c r="A101" s="84">
        <f t="shared" si="20"/>
        <v>94</v>
      </c>
      <c r="B101" s="84" t="s">
        <v>20</v>
      </c>
      <c r="C101" s="85" t="s">
        <v>677</v>
      </c>
      <c r="D101" s="84" t="s">
        <v>685</v>
      </c>
      <c r="E101" s="90" t="s">
        <v>688</v>
      </c>
      <c r="F101" s="85" t="s">
        <v>749</v>
      </c>
      <c r="G101" s="85" t="s">
        <v>748</v>
      </c>
      <c r="H101" s="84">
        <v>307478515</v>
      </c>
      <c r="I101" s="84" t="s">
        <v>497</v>
      </c>
      <c r="J101" s="89">
        <v>1</v>
      </c>
      <c r="K101" s="84">
        <v>975600</v>
      </c>
      <c r="L101" s="89">
        <f t="shared" si="21"/>
        <v>975600</v>
      </c>
      <c r="N101" s="151"/>
      <c r="O101" s="151">
        <f t="shared" si="15"/>
        <v>0</v>
      </c>
      <c r="P101" s="151">
        <f t="shared" si="16"/>
        <v>0</v>
      </c>
      <c r="Q101" s="151">
        <f t="shared" si="17"/>
        <v>1</v>
      </c>
      <c r="R101" s="151">
        <f t="shared" si="18"/>
        <v>1</v>
      </c>
      <c r="S101" s="151">
        <f t="shared" si="19"/>
        <v>975600</v>
      </c>
    </row>
    <row r="102" spans="1:19" s="86" customFormat="1" ht="38.25" x14ac:dyDescent="0.25">
      <c r="A102" s="84">
        <f t="shared" si="20"/>
        <v>95</v>
      </c>
      <c r="B102" s="84" t="s">
        <v>20</v>
      </c>
      <c r="C102" s="85" t="s">
        <v>623</v>
      </c>
      <c r="D102" s="84" t="s">
        <v>685</v>
      </c>
      <c r="E102" s="90" t="s">
        <v>688</v>
      </c>
      <c r="F102" s="85" t="s">
        <v>751</v>
      </c>
      <c r="G102" s="85" t="s">
        <v>622</v>
      </c>
      <c r="H102" s="84">
        <v>201123394</v>
      </c>
      <c r="I102" s="84" t="s">
        <v>750</v>
      </c>
      <c r="J102" s="89">
        <v>80</v>
      </c>
      <c r="K102" s="84">
        <v>412000</v>
      </c>
      <c r="L102" s="89">
        <f t="shared" si="21"/>
        <v>32960000</v>
      </c>
      <c r="N102" s="151"/>
      <c r="O102" s="151">
        <f t="shared" si="15"/>
        <v>0</v>
      </c>
      <c r="P102" s="151">
        <f t="shared" si="16"/>
        <v>0</v>
      </c>
      <c r="Q102" s="151">
        <f t="shared" si="17"/>
        <v>1</v>
      </c>
      <c r="R102" s="151">
        <f t="shared" si="18"/>
        <v>80</v>
      </c>
      <c r="S102" s="151">
        <f t="shared" si="19"/>
        <v>32960000</v>
      </c>
    </row>
    <row r="103" spans="1:19" s="86" customFormat="1" ht="45" x14ac:dyDescent="0.25">
      <c r="A103" s="84">
        <f t="shared" si="20"/>
        <v>96</v>
      </c>
      <c r="B103" s="84" t="s">
        <v>20</v>
      </c>
      <c r="C103" s="85" t="s">
        <v>674</v>
      </c>
      <c r="D103" s="84" t="s">
        <v>685</v>
      </c>
      <c r="E103" s="90" t="s">
        <v>688</v>
      </c>
      <c r="F103" s="85" t="s">
        <v>752</v>
      </c>
      <c r="G103" s="85" t="s">
        <v>744</v>
      </c>
      <c r="H103" s="84">
        <v>300107704</v>
      </c>
      <c r="I103" s="84" t="s">
        <v>497</v>
      </c>
      <c r="J103" s="89">
        <v>1</v>
      </c>
      <c r="K103" s="84">
        <v>3100000</v>
      </c>
      <c r="L103" s="89">
        <f t="shared" si="21"/>
        <v>3100000</v>
      </c>
      <c r="N103" s="151"/>
      <c r="O103" s="151">
        <f t="shared" si="15"/>
        <v>0</v>
      </c>
      <c r="P103" s="151">
        <f t="shared" si="16"/>
        <v>0</v>
      </c>
      <c r="Q103" s="151">
        <f t="shared" si="17"/>
        <v>1</v>
      </c>
      <c r="R103" s="151">
        <f t="shared" si="18"/>
        <v>1</v>
      </c>
      <c r="S103" s="151">
        <f t="shared" si="19"/>
        <v>3100000</v>
      </c>
    </row>
    <row r="104" spans="1:19" s="86" customFormat="1" ht="45" x14ac:dyDescent="0.25">
      <c r="A104" s="84">
        <f t="shared" si="20"/>
        <v>97</v>
      </c>
      <c r="B104" s="84" t="s">
        <v>20</v>
      </c>
      <c r="C104" s="85" t="s">
        <v>674</v>
      </c>
      <c r="D104" s="84" t="s">
        <v>685</v>
      </c>
      <c r="E104" s="90" t="s">
        <v>688</v>
      </c>
      <c r="F104" s="85" t="s">
        <v>754</v>
      </c>
      <c r="G104" s="85" t="s">
        <v>753</v>
      </c>
      <c r="H104" s="84">
        <v>302967400</v>
      </c>
      <c r="I104" s="84" t="s">
        <v>497</v>
      </c>
      <c r="J104" s="89">
        <v>1</v>
      </c>
      <c r="K104" s="84">
        <v>5868850</v>
      </c>
      <c r="L104" s="89">
        <f t="shared" si="21"/>
        <v>5868850</v>
      </c>
      <c r="N104" s="151"/>
      <c r="O104" s="151">
        <f t="shared" si="15"/>
        <v>0</v>
      </c>
      <c r="P104" s="151">
        <f t="shared" si="16"/>
        <v>0</v>
      </c>
      <c r="Q104" s="151">
        <f t="shared" si="17"/>
        <v>1</v>
      </c>
      <c r="R104" s="151">
        <f t="shared" si="18"/>
        <v>1</v>
      </c>
      <c r="S104" s="151">
        <f t="shared" si="19"/>
        <v>5868850</v>
      </c>
    </row>
    <row r="105" spans="1:19" s="86" customFormat="1" ht="38.25" x14ac:dyDescent="0.25">
      <c r="A105" s="84">
        <f t="shared" si="20"/>
        <v>98</v>
      </c>
      <c r="B105" s="84" t="s">
        <v>20</v>
      </c>
      <c r="C105" s="85" t="s">
        <v>623</v>
      </c>
      <c r="D105" s="84" t="s">
        <v>685</v>
      </c>
      <c r="E105" s="90" t="s">
        <v>688</v>
      </c>
      <c r="F105" s="85" t="s">
        <v>755</v>
      </c>
      <c r="G105" s="85" t="s">
        <v>622</v>
      </c>
      <c r="H105" s="84">
        <v>201123394</v>
      </c>
      <c r="I105" s="84" t="s">
        <v>750</v>
      </c>
      <c r="J105" s="89">
        <v>17</v>
      </c>
      <c r="K105" s="84">
        <v>422000</v>
      </c>
      <c r="L105" s="89">
        <f t="shared" si="21"/>
        <v>7174000</v>
      </c>
      <c r="N105" s="151"/>
      <c r="O105" s="151">
        <f t="shared" si="15"/>
        <v>0</v>
      </c>
      <c r="P105" s="151">
        <f t="shared" si="16"/>
        <v>0</v>
      </c>
      <c r="Q105" s="151">
        <f t="shared" si="17"/>
        <v>1</v>
      </c>
      <c r="R105" s="151">
        <f t="shared" si="18"/>
        <v>17</v>
      </c>
      <c r="S105" s="151">
        <f t="shared" si="19"/>
        <v>7174000</v>
      </c>
    </row>
    <row r="106" spans="1:19" s="86" customFormat="1" ht="45" x14ac:dyDescent="0.25">
      <c r="A106" s="84">
        <f t="shared" si="20"/>
        <v>99</v>
      </c>
      <c r="B106" s="84" t="s">
        <v>20</v>
      </c>
      <c r="C106" s="85" t="s">
        <v>668</v>
      </c>
      <c r="D106" s="84" t="s">
        <v>685</v>
      </c>
      <c r="E106" s="90" t="s">
        <v>688</v>
      </c>
      <c r="F106" s="85" t="s">
        <v>757</v>
      </c>
      <c r="G106" s="85" t="s">
        <v>756</v>
      </c>
      <c r="H106" s="84">
        <v>30105810241353</v>
      </c>
      <c r="I106" s="84" t="s">
        <v>609</v>
      </c>
      <c r="J106" s="89">
        <v>1</v>
      </c>
      <c r="K106" s="84">
        <v>4000000</v>
      </c>
      <c r="L106" s="89">
        <f t="shared" si="21"/>
        <v>4000000</v>
      </c>
      <c r="N106" s="151">
        <v>1</v>
      </c>
      <c r="O106" s="151">
        <f t="shared" si="15"/>
        <v>1</v>
      </c>
      <c r="P106" s="151">
        <f t="shared" si="16"/>
        <v>4000000</v>
      </c>
      <c r="Q106" s="151">
        <f t="shared" si="17"/>
        <v>0</v>
      </c>
      <c r="R106" s="151">
        <f t="shared" si="18"/>
        <v>0</v>
      </c>
      <c r="S106" s="151">
        <f t="shared" si="19"/>
        <v>0</v>
      </c>
    </row>
    <row r="107" spans="1:19" x14ac:dyDescent="0.25">
      <c r="B107" s="137"/>
      <c r="D107" s="137"/>
      <c r="E107" s="137"/>
      <c r="F107" s="137"/>
      <c r="G107" s="137"/>
      <c r="H107" s="137"/>
      <c r="I107" s="137"/>
      <c r="J107" s="137"/>
      <c r="K107" s="137"/>
      <c r="L107" s="166">
        <f>SUM(L8:L106)</f>
        <v>2706615191.7340002</v>
      </c>
      <c r="M107" s="137">
        <f>+L107-P107-S107</f>
        <v>0</v>
      </c>
      <c r="N107" s="24">
        <f t="shared" ref="N107:S107" si="22">SUM(N8:N106)</f>
        <v>44</v>
      </c>
      <c r="O107" s="24">
        <f t="shared" si="22"/>
        <v>6284</v>
      </c>
      <c r="P107" s="24">
        <f t="shared" si="22"/>
        <v>492288818.05000001</v>
      </c>
      <c r="Q107" s="24">
        <f t="shared" si="22"/>
        <v>55</v>
      </c>
      <c r="R107" s="24">
        <f t="shared" si="22"/>
        <v>394892.44000009814</v>
      </c>
      <c r="S107" s="24">
        <f t="shared" si="22"/>
        <v>2214326373.684</v>
      </c>
    </row>
    <row r="108" spans="1:19" ht="48.75" customHeight="1" x14ac:dyDescent="0.25">
      <c r="B108" s="181" t="s">
        <v>70</v>
      </c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P108" s="151"/>
      <c r="Q108" s="151"/>
      <c r="R108" s="151"/>
      <c r="S108" s="151"/>
    </row>
  </sheetData>
  <autoFilter ref="A5:S108" xr:uid="{00000000-0009-0000-0000-000004000000}">
    <filterColumn colId="7" showButton="0"/>
  </autoFilter>
  <mergeCells count="15">
    <mergeCell ref="I1:L1"/>
    <mergeCell ref="B108:L108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/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80" t="s">
        <v>77</v>
      </c>
      <c r="G1" s="180"/>
      <c r="H1" s="180"/>
    </row>
    <row r="2" spans="1:13" x14ac:dyDescent="0.25">
      <c r="H2" s="52"/>
    </row>
    <row r="3" spans="1:13" ht="81.75" customHeight="1" x14ac:dyDescent="0.25">
      <c r="A3" s="188" t="s">
        <v>88</v>
      </c>
      <c r="B3" s="188"/>
      <c r="C3" s="188"/>
      <c r="D3" s="188"/>
      <c r="E3" s="188"/>
      <c r="F3" s="188"/>
      <c r="G3" s="188"/>
      <c r="H3" s="188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205" t="s">
        <v>13</v>
      </c>
      <c r="B5" s="205" t="s">
        <v>14</v>
      </c>
      <c r="C5" s="205" t="s">
        <v>52</v>
      </c>
      <c r="D5" s="205" t="s">
        <v>43</v>
      </c>
      <c r="E5" s="205" t="s">
        <v>11</v>
      </c>
      <c r="F5" s="187" t="s">
        <v>53</v>
      </c>
      <c r="G5" s="187"/>
      <c r="H5" s="205" t="s">
        <v>65</v>
      </c>
      <c r="M5" s="25"/>
    </row>
    <row r="6" spans="1:13" ht="126.75" customHeight="1" x14ac:dyDescent="0.25">
      <c r="A6" s="206"/>
      <c r="B6" s="206"/>
      <c r="C6" s="206"/>
      <c r="D6" s="206"/>
      <c r="E6" s="206"/>
      <c r="F6" s="63" t="s">
        <v>59</v>
      </c>
      <c r="G6" s="63" t="s">
        <v>62</v>
      </c>
      <c r="H6" s="206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81" t="s">
        <v>70</v>
      </c>
      <c r="C12" s="181"/>
      <c r="D12" s="181"/>
      <c r="E12" s="181"/>
      <c r="F12" s="181"/>
      <c r="G12" s="181"/>
      <c r="H12" s="181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/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172" t="s">
        <v>78</v>
      </c>
      <c r="I1" s="173"/>
      <c r="J1" s="173"/>
      <c r="K1" s="173"/>
    </row>
    <row r="2" spans="1:11" ht="70.150000000000006" customHeight="1" x14ac:dyDescent="0.25">
      <c r="A2" s="207" t="s">
        <v>89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5.75" x14ac:dyDescent="0.25">
      <c r="A3" s="212" t="s">
        <v>561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x14ac:dyDescent="0.25">
      <c r="K4" s="29"/>
    </row>
    <row r="5" spans="1:11" s="36" customFormat="1" ht="33" customHeight="1" x14ac:dyDescent="0.25">
      <c r="A5" s="208" t="s">
        <v>13</v>
      </c>
      <c r="B5" s="208" t="s">
        <v>27</v>
      </c>
      <c r="C5" s="208" t="s">
        <v>25</v>
      </c>
      <c r="D5" s="208" t="s">
        <v>22</v>
      </c>
      <c r="E5" s="208" t="s">
        <v>23</v>
      </c>
      <c r="F5" s="210" t="s">
        <v>26</v>
      </c>
      <c r="G5" s="211"/>
      <c r="H5" s="208" t="s">
        <v>71</v>
      </c>
      <c r="I5" s="208" t="s">
        <v>68</v>
      </c>
      <c r="J5" s="208" t="s">
        <v>72</v>
      </c>
      <c r="K5" s="208" t="s">
        <v>28</v>
      </c>
    </row>
    <row r="6" spans="1:11" s="36" customFormat="1" ht="105.75" customHeight="1" x14ac:dyDescent="0.25">
      <c r="A6" s="209"/>
      <c r="B6" s="209"/>
      <c r="C6" s="209"/>
      <c r="D6" s="209"/>
      <c r="E6" s="209"/>
      <c r="F6" s="34" t="s">
        <v>67</v>
      </c>
      <c r="G6" s="34" t="s">
        <v>66</v>
      </c>
      <c r="H6" s="209"/>
      <c r="I6" s="209"/>
      <c r="J6" s="209"/>
      <c r="K6" s="209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view="pageBreakPreview" topLeftCell="A49" zoomScaleNormal="100" zoomScaleSheetLayoutView="100" workbookViewId="0">
      <selection activeCell="C136" sqref="C136:D136"/>
    </sheetView>
  </sheetViews>
  <sheetFormatPr defaultRowHeight="15" x14ac:dyDescent="0.25"/>
  <cols>
    <col min="1" max="1" width="61.5703125" style="69" customWidth="1"/>
    <col min="2" max="2" width="7.7109375" style="70" customWidth="1"/>
    <col min="3" max="3" width="14" style="71" customWidth="1"/>
    <col min="4" max="4" width="16.7109375" style="71" customWidth="1"/>
    <col min="5" max="5" width="14" style="71" customWidth="1"/>
  </cols>
  <sheetData>
    <row r="1" spans="1:5" ht="15" customHeight="1" x14ac:dyDescent="0.25">
      <c r="A1" s="92"/>
      <c r="B1" s="93"/>
      <c r="C1" s="225" t="s">
        <v>284</v>
      </c>
      <c r="D1" s="225"/>
      <c r="E1" s="225"/>
    </row>
    <row r="2" spans="1:5" ht="15" customHeight="1" x14ac:dyDescent="0.25">
      <c r="A2" s="226" t="s">
        <v>285</v>
      </c>
      <c r="B2" s="226"/>
      <c r="C2" s="226"/>
      <c r="D2" s="226"/>
      <c r="E2" s="226"/>
    </row>
    <row r="3" spans="1:5" ht="15" customHeight="1" x14ac:dyDescent="0.25">
      <c r="A3" s="226" t="s">
        <v>690</v>
      </c>
      <c r="B3" s="226"/>
      <c r="C3" s="226"/>
      <c r="D3" s="226"/>
      <c r="E3" s="226"/>
    </row>
    <row r="4" spans="1:5" ht="15" customHeight="1" x14ac:dyDescent="0.25">
      <c r="A4" s="144" t="s">
        <v>250</v>
      </c>
      <c r="B4" s="227" t="s">
        <v>93</v>
      </c>
      <c r="C4" s="227"/>
      <c r="D4" s="227"/>
      <c r="E4" s="227"/>
    </row>
    <row r="5" spans="1:5" ht="15" customHeight="1" x14ac:dyDescent="0.25">
      <c r="A5" s="144" t="s">
        <v>286</v>
      </c>
      <c r="B5" s="228" t="s">
        <v>691</v>
      </c>
      <c r="C5" s="228"/>
      <c r="D5" s="228"/>
      <c r="E5" s="228"/>
    </row>
    <row r="6" spans="1:5" ht="15" customHeight="1" x14ac:dyDescent="0.25">
      <c r="A6" s="144" t="s">
        <v>287</v>
      </c>
      <c r="B6" s="228" t="s">
        <v>288</v>
      </c>
      <c r="C6" s="228"/>
      <c r="D6" s="228"/>
      <c r="E6" s="228"/>
    </row>
    <row r="7" spans="1:5" ht="15" customHeight="1" x14ac:dyDescent="0.25">
      <c r="A7" s="144" t="s">
        <v>289</v>
      </c>
      <c r="B7" s="213"/>
      <c r="C7" s="213"/>
      <c r="D7" s="213"/>
      <c r="E7" s="213"/>
    </row>
    <row r="8" spans="1:5" ht="15" customHeight="1" x14ac:dyDescent="0.25">
      <c r="A8" s="144" t="s">
        <v>290</v>
      </c>
      <c r="B8" s="214"/>
      <c r="C8" s="214"/>
      <c r="D8" s="214"/>
      <c r="E8" s="214"/>
    </row>
    <row r="9" spans="1:5" ht="15" customHeight="1" x14ac:dyDescent="0.25">
      <c r="A9" s="92"/>
      <c r="B9" s="93"/>
      <c r="C9" s="143"/>
      <c r="D9" s="143"/>
      <c r="E9" s="143"/>
    </row>
    <row r="10" spans="1:5" ht="26.45" customHeight="1" x14ac:dyDescent="0.25">
      <c r="A10" s="148" t="s">
        <v>291</v>
      </c>
      <c r="B10" s="94" t="s">
        <v>106</v>
      </c>
      <c r="C10" s="215" t="s">
        <v>292</v>
      </c>
      <c r="D10" s="216"/>
      <c r="E10" s="148" t="s">
        <v>293</v>
      </c>
    </row>
    <row r="11" spans="1:5" ht="15" customHeight="1" x14ac:dyDescent="0.25">
      <c r="A11" s="217" t="s">
        <v>294</v>
      </c>
      <c r="B11" s="218"/>
      <c r="C11" s="218"/>
      <c r="D11" s="218"/>
      <c r="E11" s="219"/>
    </row>
    <row r="12" spans="1:5" ht="15" customHeight="1" x14ac:dyDescent="0.25">
      <c r="A12" s="220" t="s">
        <v>295</v>
      </c>
      <c r="B12" s="221"/>
      <c r="C12" s="221"/>
      <c r="D12" s="221"/>
      <c r="E12" s="222"/>
    </row>
    <row r="13" spans="1:5" ht="15.6" customHeight="1" x14ac:dyDescent="0.25">
      <c r="A13" s="95" t="s">
        <v>296</v>
      </c>
      <c r="B13" s="96"/>
      <c r="C13" s="223"/>
      <c r="D13" s="224"/>
      <c r="E13" s="152"/>
    </row>
    <row r="14" spans="1:5" ht="24.75" customHeight="1" x14ac:dyDescent="0.25">
      <c r="A14" s="97" t="s">
        <v>297</v>
      </c>
      <c r="B14" s="96" t="s">
        <v>298</v>
      </c>
      <c r="C14" s="152">
        <v>16045376.6</v>
      </c>
      <c r="D14" s="152">
        <v>16775131.6</v>
      </c>
      <c r="E14" s="152">
        <v>16643018.800000001</v>
      </c>
    </row>
    <row r="15" spans="1:5" ht="24.75" customHeight="1" x14ac:dyDescent="0.25">
      <c r="A15" s="97" t="s">
        <v>299</v>
      </c>
      <c r="B15" s="96" t="s">
        <v>300</v>
      </c>
      <c r="C15" s="152">
        <v>4285489.5999999996</v>
      </c>
      <c r="D15" s="152">
        <v>4491115.9000000004</v>
      </c>
      <c r="E15" s="152">
        <v>5104158</v>
      </c>
    </row>
    <row r="16" spans="1:5" ht="24.75" customHeight="1" x14ac:dyDescent="0.25">
      <c r="A16" s="97" t="s">
        <v>301</v>
      </c>
      <c r="B16" s="96" t="s">
        <v>302</v>
      </c>
      <c r="C16" s="153">
        <v>11759886.9</v>
      </c>
      <c r="D16" s="153">
        <v>12284015.699999999</v>
      </c>
      <c r="E16" s="153">
        <v>11538860.800000001</v>
      </c>
    </row>
    <row r="17" spans="1:5" ht="24.75" customHeight="1" x14ac:dyDescent="0.25">
      <c r="A17" s="97" t="s">
        <v>303</v>
      </c>
      <c r="B17" s="96" t="s">
        <v>304</v>
      </c>
      <c r="C17" s="223">
        <v>0</v>
      </c>
      <c r="D17" s="224" t="s">
        <v>305</v>
      </c>
      <c r="E17" s="152">
        <v>0</v>
      </c>
    </row>
    <row r="18" spans="1:5" ht="24.75" customHeight="1" x14ac:dyDescent="0.25">
      <c r="A18" s="95" t="s">
        <v>306</v>
      </c>
      <c r="B18" s="94" t="s">
        <v>307</v>
      </c>
      <c r="C18" s="229">
        <v>11759886.9</v>
      </c>
      <c r="D18" s="230" t="s">
        <v>305</v>
      </c>
      <c r="E18" s="153">
        <v>11538860.800000001</v>
      </c>
    </row>
    <row r="19" spans="1:5" x14ac:dyDescent="0.25">
      <c r="A19" s="215" t="s">
        <v>308</v>
      </c>
      <c r="B19" s="231"/>
      <c r="C19" s="231"/>
      <c r="D19" s="231"/>
      <c r="E19" s="216"/>
    </row>
    <row r="20" spans="1:5" ht="24.75" customHeight="1" x14ac:dyDescent="0.25">
      <c r="A20" s="97" t="s">
        <v>309</v>
      </c>
      <c r="B20" s="94" t="s">
        <v>310</v>
      </c>
      <c r="C20" s="223">
        <v>0</v>
      </c>
      <c r="D20" s="224" t="s">
        <v>305</v>
      </c>
      <c r="E20" s="152">
        <v>0</v>
      </c>
    </row>
    <row r="21" spans="1:5" x14ac:dyDescent="0.25">
      <c r="A21" s="215" t="s">
        <v>311</v>
      </c>
      <c r="B21" s="231"/>
      <c r="C21" s="231"/>
      <c r="D21" s="231"/>
      <c r="E21" s="216"/>
    </row>
    <row r="22" spans="1:5" ht="24.75" customHeight="1" x14ac:dyDescent="0.25">
      <c r="A22" s="97" t="s">
        <v>312</v>
      </c>
      <c r="B22" s="96" t="s">
        <v>313</v>
      </c>
      <c r="C22" s="223">
        <v>0</v>
      </c>
      <c r="D22" s="224" t="s">
        <v>305</v>
      </c>
      <c r="E22" s="152">
        <v>0</v>
      </c>
    </row>
    <row r="23" spans="1:5" ht="24.75" customHeight="1" x14ac:dyDescent="0.25">
      <c r="A23" s="97" t="s">
        <v>314</v>
      </c>
      <c r="B23" s="96" t="s">
        <v>315</v>
      </c>
      <c r="C23" s="223">
        <v>0</v>
      </c>
      <c r="D23" s="224" t="s">
        <v>305</v>
      </c>
      <c r="E23" s="152">
        <v>0</v>
      </c>
    </row>
    <row r="24" spans="1:5" ht="24.75" customHeight="1" x14ac:dyDescent="0.25">
      <c r="A24" s="97" t="s">
        <v>316</v>
      </c>
      <c r="B24" s="96" t="s">
        <v>317</v>
      </c>
      <c r="C24" s="223">
        <v>886.7</v>
      </c>
      <c r="D24" s="224" t="s">
        <v>305</v>
      </c>
      <c r="E24" s="152">
        <v>527.9</v>
      </c>
    </row>
    <row r="25" spans="1:5" ht="24.75" customHeight="1" x14ac:dyDescent="0.25">
      <c r="A25" s="97" t="s">
        <v>318</v>
      </c>
      <c r="B25" s="96" t="s">
        <v>319</v>
      </c>
      <c r="C25" s="223">
        <v>0</v>
      </c>
      <c r="D25" s="224" t="s">
        <v>305</v>
      </c>
      <c r="E25" s="152">
        <v>0</v>
      </c>
    </row>
    <row r="26" spans="1:5" ht="24.75" customHeight="1" x14ac:dyDescent="0.25">
      <c r="A26" s="97" t="s">
        <v>320</v>
      </c>
      <c r="B26" s="96" t="s">
        <v>321</v>
      </c>
      <c r="C26" s="223">
        <v>888323.3</v>
      </c>
      <c r="D26" s="224" t="s">
        <v>305</v>
      </c>
      <c r="E26" s="152">
        <v>1440669.6</v>
      </c>
    </row>
    <row r="27" spans="1:5" ht="24.75" customHeight="1" x14ac:dyDescent="0.25">
      <c r="A27" s="97" t="s">
        <v>322</v>
      </c>
      <c r="B27" s="96" t="s">
        <v>323</v>
      </c>
      <c r="C27" s="223">
        <v>0</v>
      </c>
      <c r="D27" s="224" t="s">
        <v>305</v>
      </c>
      <c r="E27" s="152">
        <v>197.6</v>
      </c>
    </row>
    <row r="28" spans="1:5" ht="24.75" customHeight="1" x14ac:dyDescent="0.25">
      <c r="A28" s="97" t="s">
        <v>324</v>
      </c>
      <c r="B28" s="96" t="s">
        <v>325</v>
      </c>
      <c r="C28" s="223">
        <v>0</v>
      </c>
      <c r="D28" s="224" t="s">
        <v>305</v>
      </c>
      <c r="E28" s="152">
        <v>0</v>
      </c>
    </row>
    <row r="29" spans="1:5" ht="24.75" customHeight="1" x14ac:dyDescent="0.25">
      <c r="A29" s="97" t="s">
        <v>326</v>
      </c>
      <c r="B29" s="96" t="s">
        <v>327</v>
      </c>
      <c r="C29" s="223">
        <v>67002.600000000006</v>
      </c>
      <c r="D29" s="224" t="s">
        <v>305</v>
      </c>
      <c r="E29" s="152">
        <v>83441.899999999994</v>
      </c>
    </row>
    <row r="30" spans="1:5" ht="24.75" customHeight="1" x14ac:dyDescent="0.25">
      <c r="A30" s="95" t="s">
        <v>328</v>
      </c>
      <c r="B30" s="94" t="s">
        <v>329</v>
      </c>
      <c r="C30" s="229">
        <v>956212.6</v>
      </c>
      <c r="D30" s="230" t="s">
        <v>305</v>
      </c>
      <c r="E30" s="153">
        <v>1524836.9</v>
      </c>
    </row>
    <row r="31" spans="1:5" x14ac:dyDescent="0.25">
      <c r="A31" s="215" t="s">
        <v>330</v>
      </c>
      <c r="B31" s="231"/>
      <c r="C31" s="231"/>
      <c r="D31" s="231"/>
      <c r="E31" s="216"/>
    </row>
    <row r="32" spans="1:5" ht="24.75" customHeight="1" x14ac:dyDescent="0.25">
      <c r="A32" s="97" t="s">
        <v>331</v>
      </c>
      <c r="B32" s="96" t="s">
        <v>332</v>
      </c>
      <c r="C32" s="223">
        <v>0</v>
      </c>
      <c r="D32" s="224" t="s">
        <v>305</v>
      </c>
      <c r="E32" s="152">
        <v>0</v>
      </c>
    </row>
    <row r="33" spans="1:5" ht="24.75" customHeight="1" x14ac:dyDescent="0.25">
      <c r="A33" s="97" t="s">
        <v>333</v>
      </c>
      <c r="B33" s="96" t="s">
        <v>334</v>
      </c>
      <c r="C33" s="223">
        <v>0</v>
      </c>
      <c r="D33" s="224" t="s">
        <v>305</v>
      </c>
      <c r="E33" s="152">
        <v>0</v>
      </c>
    </row>
    <row r="34" spans="1:5" ht="24.75" customHeight="1" x14ac:dyDescent="0.25">
      <c r="A34" s="97" t="s">
        <v>335</v>
      </c>
      <c r="B34" s="96" t="s">
        <v>336</v>
      </c>
      <c r="C34" s="223">
        <v>0</v>
      </c>
      <c r="D34" s="224" t="s">
        <v>305</v>
      </c>
      <c r="E34" s="152">
        <v>0</v>
      </c>
    </row>
    <row r="35" spans="1:5" ht="24.75" customHeight="1" x14ac:dyDescent="0.25">
      <c r="A35" s="97" t="s">
        <v>337</v>
      </c>
      <c r="B35" s="96" t="s">
        <v>338</v>
      </c>
      <c r="C35" s="223">
        <v>0</v>
      </c>
      <c r="D35" s="224" t="s">
        <v>305</v>
      </c>
      <c r="E35" s="152">
        <v>0</v>
      </c>
    </row>
    <row r="36" spans="1:5" ht="24.75" customHeight="1" x14ac:dyDescent="0.25">
      <c r="A36" s="97" t="s">
        <v>339</v>
      </c>
      <c r="B36" s="96" t="s">
        <v>121</v>
      </c>
      <c r="C36" s="223">
        <v>0</v>
      </c>
      <c r="D36" s="224" t="s">
        <v>305</v>
      </c>
      <c r="E36" s="152">
        <v>0</v>
      </c>
    </row>
    <row r="37" spans="1:5" ht="24.75" customHeight="1" x14ac:dyDescent="0.25">
      <c r="A37" s="97" t="s">
        <v>340</v>
      </c>
      <c r="B37" s="96">
        <v>101</v>
      </c>
      <c r="C37" s="223">
        <v>0</v>
      </c>
      <c r="D37" s="224" t="s">
        <v>305</v>
      </c>
      <c r="E37" s="152">
        <v>0</v>
      </c>
    </row>
    <row r="38" spans="1:5" ht="24.75" customHeight="1" x14ac:dyDescent="0.25">
      <c r="A38" s="95" t="s">
        <v>341</v>
      </c>
      <c r="B38" s="94">
        <v>110</v>
      </c>
      <c r="C38" s="229">
        <v>0</v>
      </c>
      <c r="D38" s="230" t="s">
        <v>305</v>
      </c>
      <c r="E38" s="153">
        <v>0</v>
      </c>
    </row>
    <row r="39" spans="1:5" ht="24.75" customHeight="1" x14ac:dyDescent="0.25">
      <c r="A39" s="95" t="s">
        <v>342</v>
      </c>
      <c r="B39" s="94">
        <v>120</v>
      </c>
      <c r="C39" s="229">
        <v>12716099.5</v>
      </c>
      <c r="D39" s="230" t="s">
        <v>305</v>
      </c>
      <c r="E39" s="153">
        <v>13063697.699999999</v>
      </c>
    </row>
    <row r="40" spans="1:5" ht="26.25" x14ac:dyDescent="0.25">
      <c r="A40" s="148" t="s">
        <v>291</v>
      </c>
      <c r="B40" s="94" t="s">
        <v>106</v>
      </c>
      <c r="C40" s="215" t="s">
        <v>292</v>
      </c>
      <c r="D40" s="216"/>
      <c r="E40" s="148" t="s">
        <v>293</v>
      </c>
    </row>
    <row r="41" spans="1:5" x14ac:dyDescent="0.25">
      <c r="A41" s="215" t="s">
        <v>343</v>
      </c>
      <c r="B41" s="231"/>
      <c r="C41" s="231"/>
      <c r="D41" s="231"/>
      <c r="E41" s="216"/>
    </row>
    <row r="42" spans="1:5" ht="24.75" customHeight="1" x14ac:dyDescent="0.25">
      <c r="A42" s="97" t="s">
        <v>344</v>
      </c>
      <c r="B42" s="96">
        <v>130</v>
      </c>
      <c r="C42" s="223">
        <v>0</v>
      </c>
      <c r="D42" s="224" t="s">
        <v>305</v>
      </c>
      <c r="E42" s="152">
        <v>0</v>
      </c>
    </row>
    <row r="43" spans="1:5" ht="24.75" customHeight="1" x14ac:dyDescent="0.25">
      <c r="A43" s="97" t="s">
        <v>345</v>
      </c>
      <c r="B43" s="96">
        <v>131</v>
      </c>
      <c r="C43" s="223">
        <v>0</v>
      </c>
      <c r="D43" s="224" t="s">
        <v>305</v>
      </c>
      <c r="E43" s="152">
        <v>0</v>
      </c>
    </row>
    <row r="44" spans="1:5" ht="24.75" customHeight="1" x14ac:dyDescent="0.25">
      <c r="A44" s="97" t="s">
        <v>346</v>
      </c>
      <c r="B44" s="96">
        <v>140</v>
      </c>
      <c r="C44" s="223">
        <v>0</v>
      </c>
      <c r="D44" s="224" t="s">
        <v>305</v>
      </c>
      <c r="E44" s="152">
        <v>0</v>
      </c>
    </row>
    <row r="45" spans="1:5" ht="33.6" customHeight="1" x14ac:dyDescent="0.25">
      <c r="A45" s="97" t="s">
        <v>347</v>
      </c>
      <c r="B45" s="96">
        <v>141</v>
      </c>
      <c r="C45" s="223">
        <v>0</v>
      </c>
      <c r="D45" s="224" t="s">
        <v>305</v>
      </c>
      <c r="E45" s="152">
        <v>0</v>
      </c>
    </row>
    <row r="46" spans="1:5" ht="24.75" customHeight="1" x14ac:dyDescent="0.25">
      <c r="A46" s="97" t="s">
        <v>348</v>
      </c>
      <c r="B46" s="96">
        <v>142</v>
      </c>
      <c r="C46" s="223">
        <v>674.8</v>
      </c>
      <c r="D46" s="224" t="s">
        <v>305</v>
      </c>
      <c r="E46" s="152">
        <v>46079.3</v>
      </c>
    </row>
    <row r="47" spans="1:5" ht="24.75" customHeight="1" x14ac:dyDescent="0.25">
      <c r="A47" s="97" t="s">
        <v>349</v>
      </c>
      <c r="B47" s="96">
        <v>143</v>
      </c>
      <c r="C47" s="223">
        <v>0</v>
      </c>
      <c r="D47" s="224" t="s">
        <v>305</v>
      </c>
      <c r="E47" s="152">
        <v>0</v>
      </c>
    </row>
    <row r="48" spans="1:5" ht="24.75" customHeight="1" x14ac:dyDescent="0.25">
      <c r="A48" s="97" t="s">
        <v>350</v>
      </c>
      <c r="B48" s="96">
        <v>144</v>
      </c>
      <c r="C48" s="223">
        <v>0</v>
      </c>
      <c r="D48" s="224" t="s">
        <v>305</v>
      </c>
      <c r="E48" s="152">
        <v>0</v>
      </c>
    </row>
    <row r="49" spans="1:5" x14ac:dyDescent="0.25">
      <c r="A49" s="97" t="s">
        <v>351</v>
      </c>
      <c r="B49" s="96">
        <v>145</v>
      </c>
      <c r="C49" s="223">
        <v>0</v>
      </c>
      <c r="D49" s="224" t="s">
        <v>305</v>
      </c>
      <c r="E49" s="152">
        <v>111</v>
      </c>
    </row>
    <row r="50" spans="1:5" x14ac:dyDescent="0.25">
      <c r="A50" s="97" t="s">
        <v>352</v>
      </c>
      <c r="B50" s="96">
        <v>146</v>
      </c>
      <c r="C50" s="223">
        <v>0.1</v>
      </c>
      <c r="D50" s="224" t="s">
        <v>305</v>
      </c>
      <c r="E50" s="152">
        <v>0.1</v>
      </c>
    </row>
    <row r="51" spans="1:5" ht="24.75" customHeight="1" x14ac:dyDescent="0.25">
      <c r="A51" s="97" t="s">
        <v>353</v>
      </c>
      <c r="B51" s="96">
        <v>150</v>
      </c>
      <c r="C51" s="223">
        <v>0</v>
      </c>
      <c r="D51" s="224" t="s">
        <v>305</v>
      </c>
      <c r="E51" s="152">
        <v>82196.899999999994</v>
      </c>
    </row>
    <row r="52" spans="1:5" x14ac:dyDescent="0.25">
      <c r="A52" s="97" t="s">
        <v>354</v>
      </c>
      <c r="B52" s="96">
        <v>151</v>
      </c>
      <c r="C52" s="223">
        <v>0</v>
      </c>
      <c r="D52" s="224" t="s">
        <v>305</v>
      </c>
      <c r="E52" s="152">
        <v>0</v>
      </c>
    </row>
    <row r="53" spans="1:5" x14ac:dyDescent="0.25">
      <c r="A53" s="97" t="s">
        <v>355</v>
      </c>
      <c r="B53" s="96">
        <v>160</v>
      </c>
      <c r="C53" s="223">
        <v>0</v>
      </c>
      <c r="D53" s="224" t="s">
        <v>305</v>
      </c>
      <c r="E53" s="152">
        <v>0</v>
      </c>
    </row>
    <row r="54" spans="1:5" x14ac:dyDescent="0.25">
      <c r="A54" s="97" t="s">
        <v>356</v>
      </c>
      <c r="B54" s="96">
        <v>161</v>
      </c>
      <c r="C54" s="223">
        <v>0</v>
      </c>
      <c r="D54" s="224" t="s">
        <v>305</v>
      </c>
      <c r="E54" s="152">
        <v>0</v>
      </c>
    </row>
    <row r="55" spans="1:5" x14ac:dyDescent="0.25">
      <c r="A55" s="97" t="s">
        <v>357</v>
      </c>
      <c r="B55" s="96">
        <v>162</v>
      </c>
      <c r="C55" s="223">
        <v>0</v>
      </c>
      <c r="D55" s="224" t="s">
        <v>305</v>
      </c>
      <c r="E55" s="152">
        <v>0</v>
      </c>
    </row>
    <row r="56" spans="1:5" ht="24.75" customHeight="1" x14ac:dyDescent="0.25">
      <c r="A56" s="97" t="s">
        <v>358</v>
      </c>
      <c r="B56" s="96">
        <v>170</v>
      </c>
      <c r="C56" s="223">
        <v>0</v>
      </c>
      <c r="D56" s="224" t="s">
        <v>305</v>
      </c>
      <c r="E56" s="152">
        <v>0</v>
      </c>
    </row>
    <row r="57" spans="1:5" ht="24.75" customHeight="1" x14ac:dyDescent="0.25">
      <c r="A57" s="95" t="s">
        <v>359</v>
      </c>
      <c r="B57" s="94">
        <v>180</v>
      </c>
      <c r="C57" s="229">
        <v>675</v>
      </c>
      <c r="D57" s="230" t="s">
        <v>305</v>
      </c>
      <c r="E57" s="153">
        <v>128387.3</v>
      </c>
    </row>
    <row r="58" spans="1:5" ht="24.75" customHeight="1" x14ac:dyDescent="0.25">
      <c r="A58" s="215" t="s">
        <v>360</v>
      </c>
      <c r="B58" s="231"/>
      <c r="C58" s="231"/>
      <c r="D58" s="231"/>
      <c r="E58" s="216"/>
    </row>
    <row r="59" spans="1:5" ht="24.75" customHeight="1" x14ac:dyDescent="0.25">
      <c r="A59" s="97" t="s">
        <v>361</v>
      </c>
      <c r="B59" s="96">
        <v>190</v>
      </c>
      <c r="C59" s="223">
        <v>0</v>
      </c>
      <c r="D59" s="224" t="s">
        <v>305</v>
      </c>
      <c r="E59" s="152">
        <v>0</v>
      </c>
    </row>
    <row r="60" spans="1:5" ht="24.75" customHeight="1" x14ac:dyDescent="0.25">
      <c r="A60" s="97" t="s">
        <v>362</v>
      </c>
      <c r="B60" s="96">
        <v>191</v>
      </c>
      <c r="C60" s="223">
        <v>0</v>
      </c>
      <c r="D60" s="224" t="s">
        <v>305</v>
      </c>
      <c r="E60" s="152">
        <v>0</v>
      </c>
    </row>
    <row r="61" spans="1:5" ht="24.75" customHeight="1" x14ac:dyDescent="0.25">
      <c r="A61" s="97" t="s">
        <v>363</v>
      </c>
      <c r="B61" s="96">
        <v>192</v>
      </c>
      <c r="C61" s="223">
        <v>0</v>
      </c>
      <c r="D61" s="224" t="s">
        <v>305</v>
      </c>
      <c r="E61" s="152">
        <v>0</v>
      </c>
    </row>
    <row r="62" spans="1:5" ht="24.75" customHeight="1" x14ac:dyDescent="0.25">
      <c r="A62" s="97" t="s">
        <v>364</v>
      </c>
      <c r="B62" s="96">
        <v>193</v>
      </c>
      <c r="C62" s="223">
        <v>0</v>
      </c>
      <c r="D62" s="224" t="s">
        <v>305</v>
      </c>
      <c r="E62" s="152">
        <v>0</v>
      </c>
    </row>
    <row r="63" spans="1:5" ht="24.75" customHeight="1" x14ac:dyDescent="0.25">
      <c r="A63" s="97" t="s">
        <v>365</v>
      </c>
      <c r="B63" s="96">
        <v>194</v>
      </c>
      <c r="C63" s="223">
        <v>270958.5</v>
      </c>
      <c r="D63" s="224" t="s">
        <v>305</v>
      </c>
      <c r="E63" s="152">
        <v>16423.599999999999</v>
      </c>
    </row>
    <row r="64" spans="1:5" ht="24.75" customHeight="1" x14ac:dyDescent="0.25">
      <c r="A64" s="97" t="s">
        <v>366</v>
      </c>
      <c r="B64" s="96">
        <v>200</v>
      </c>
      <c r="C64" s="223">
        <v>0</v>
      </c>
      <c r="D64" s="224" t="s">
        <v>305</v>
      </c>
      <c r="E64" s="152">
        <v>0</v>
      </c>
    </row>
    <row r="65" spans="1:5" ht="24.75" customHeight="1" x14ac:dyDescent="0.25">
      <c r="A65" s="97" t="s">
        <v>367</v>
      </c>
      <c r="B65" s="96">
        <v>201</v>
      </c>
      <c r="C65" s="223">
        <v>0</v>
      </c>
      <c r="D65" s="224" t="s">
        <v>305</v>
      </c>
      <c r="E65" s="152">
        <v>0</v>
      </c>
    </row>
    <row r="66" spans="1:5" ht="24.75" customHeight="1" x14ac:dyDescent="0.25">
      <c r="A66" s="97" t="s">
        <v>368</v>
      </c>
      <c r="B66" s="96">
        <v>202</v>
      </c>
      <c r="C66" s="223">
        <v>0</v>
      </c>
      <c r="D66" s="224" t="s">
        <v>305</v>
      </c>
      <c r="E66" s="152">
        <v>0</v>
      </c>
    </row>
    <row r="67" spans="1:5" ht="24.75" customHeight="1" x14ac:dyDescent="0.25">
      <c r="A67" s="97" t="s">
        <v>369</v>
      </c>
      <c r="B67" s="96">
        <v>203</v>
      </c>
      <c r="C67" s="223">
        <v>0</v>
      </c>
      <c r="D67" s="224" t="s">
        <v>305</v>
      </c>
      <c r="E67" s="152">
        <v>0</v>
      </c>
    </row>
    <row r="68" spans="1:5" ht="24.75" customHeight="1" x14ac:dyDescent="0.25">
      <c r="A68" s="97" t="s">
        <v>370</v>
      </c>
      <c r="B68" s="96">
        <v>204</v>
      </c>
      <c r="C68" s="223">
        <v>0</v>
      </c>
      <c r="D68" s="224" t="s">
        <v>305</v>
      </c>
      <c r="E68" s="152">
        <v>0</v>
      </c>
    </row>
    <row r="69" spans="1:5" ht="24.75" customHeight="1" x14ac:dyDescent="0.25">
      <c r="A69" s="97" t="s">
        <v>371</v>
      </c>
      <c r="B69" s="96">
        <v>210</v>
      </c>
      <c r="C69" s="223">
        <v>0</v>
      </c>
      <c r="D69" s="224" t="s">
        <v>305</v>
      </c>
      <c r="E69" s="152">
        <v>0</v>
      </c>
    </row>
    <row r="70" spans="1:5" ht="24.75" customHeight="1" x14ac:dyDescent="0.25">
      <c r="A70" s="97" t="s">
        <v>372</v>
      </c>
      <c r="B70" s="96">
        <v>211</v>
      </c>
      <c r="C70" s="223">
        <v>21517.599999999999</v>
      </c>
      <c r="D70" s="224" t="s">
        <v>305</v>
      </c>
      <c r="E70" s="152">
        <v>5643</v>
      </c>
    </row>
    <row r="71" spans="1:5" ht="24.75" customHeight="1" x14ac:dyDescent="0.25">
      <c r="A71" s="97" t="s">
        <v>373</v>
      </c>
      <c r="B71" s="96">
        <v>212</v>
      </c>
      <c r="C71" s="223">
        <v>0</v>
      </c>
      <c r="D71" s="224" t="s">
        <v>305</v>
      </c>
      <c r="E71" s="152">
        <v>0</v>
      </c>
    </row>
    <row r="72" spans="1:5" ht="24.75" customHeight="1" x14ac:dyDescent="0.25">
      <c r="A72" s="97" t="s">
        <v>374</v>
      </c>
      <c r="B72" s="96">
        <v>213</v>
      </c>
      <c r="C72" s="223">
        <v>0</v>
      </c>
      <c r="D72" s="224" t="s">
        <v>305</v>
      </c>
      <c r="E72" s="152">
        <v>0</v>
      </c>
    </row>
    <row r="73" spans="1:5" ht="24.75" customHeight="1" x14ac:dyDescent="0.25">
      <c r="A73" s="97" t="s">
        <v>375</v>
      </c>
      <c r="B73" s="96">
        <v>220</v>
      </c>
      <c r="C73" s="223">
        <v>0</v>
      </c>
      <c r="D73" s="224" t="s">
        <v>305</v>
      </c>
      <c r="E73" s="152">
        <v>0</v>
      </c>
    </row>
    <row r="74" spans="1:5" ht="24.75" customHeight="1" x14ac:dyDescent="0.25">
      <c r="A74" s="95" t="s">
        <v>376</v>
      </c>
      <c r="B74" s="94">
        <v>230</v>
      </c>
      <c r="C74" s="229">
        <v>292476.09999999998</v>
      </c>
      <c r="D74" s="230" t="s">
        <v>305</v>
      </c>
      <c r="E74" s="153">
        <v>22066.6</v>
      </c>
    </row>
    <row r="75" spans="1:5" ht="24.75" customHeight="1" x14ac:dyDescent="0.25">
      <c r="A75" s="95" t="s">
        <v>377</v>
      </c>
      <c r="B75" s="94">
        <v>240</v>
      </c>
      <c r="C75" s="229">
        <v>13009250.5</v>
      </c>
      <c r="D75" s="230" t="s">
        <v>305</v>
      </c>
      <c r="E75" s="153">
        <v>13214151.6</v>
      </c>
    </row>
    <row r="76" spans="1:5" ht="26.25" x14ac:dyDescent="0.25">
      <c r="A76" s="148" t="s">
        <v>378</v>
      </c>
      <c r="B76" s="94" t="s">
        <v>106</v>
      </c>
      <c r="C76" s="215" t="s">
        <v>292</v>
      </c>
      <c r="D76" s="216"/>
      <c r="E76" s="148" t="s">
        <v>293</v>
      </c>
    </row>
    <row r="77" spans="1:5" x14ac:dyDescent="0.25">
      <c r="A77" s="215" t="s">
        <v>379</v>
      </c>
      <c r="B77" s="231"/>
      <c r="C77" s="231"/>
      <c r="D77" s="231"/>
      <c r="E77" s="216"/>
    </row>
    <row r="78" spans="1:5" x14ac:dyDescent="0.25">
      <c r="A78" s="97" t="s">
        <v>361</v>
      </c>
      <c r="B78" s="96">
        <v>250</v>
      </c>
      <c r="C78" s="223">
        <v>0</v>
      </c>
      <c r="D78" s="224" t="s">
        <v>305</v>
      </c>
      <c r="E78" s="152">
        <v>0</v>
      </c>
    </row>
    <row r="79" spans="1:5" x14ac:dyDescent="0.25">
      <c r="A79" s="97" t="s">
        <v>362</v>
      </c>
      <c r="B79" s="96">
        <v>251</v>
      </c>
      <c r="C79" s="223">
        <v>0</v>
      </c>
      <c r="D79" s="224" t="s">
        <v>305</v>
      </c>
      <c r="E79" s="152">
        <v>0</v>
      </c>
    </row>
    <row r="80" spans="1:5" ht="24.75" customHeight="1" x14ac:dyDescent="0.25">
      <c r="A80" s="97" t="s">
        <v>363</v>
      </c>
      <c r="B80" s="96">
        <v>252</v>
      </c>
      <c r="C80" s="223">
        <v>0</v>
      </c>
      <c r="D80" s="224" t="s">
        <v>305</v>
      </c>
      <c r="E80" s="152">
        <v>0</v>
      </c>
    </row>
    <row r="81" spans="1:5" ht="24.75" customHeight="1" x14ac:dyDescent="0.25">
      <c r="A81" s="97" t="s">
        <v>380</v>
      </c>
      <c r="B81" s="96">
        <v>253</v>
      </c>
      <c r="C81" s="223">
        <v>0</v>
      </c>
      <c r="D81" s="224" t="s">
        <v>305</v>
      </c>
      <c r="E81" s="152">
        <v>0</v>
      </c>
    </row>
    <row r="82" spans="1:5" ht="24.75" customHeight="1" x14ac:dyDescent="0.25">
      <c r="A82" s="97" t="s">
        <v>364</v>
      </c>
      <c r="B82" s="96">
        <v>254</v>
      </c>
      <c r="C82" s="223">
        <v>0</v>
      </c>
      <c r="D82" s="224" t="s">
        <v>305</v>
      </c>
      <c r="E82" s="152">
        <v>0</v>
      </c>
    </row>
    <row r="83" spans="1:5" ht="24.75" customHeight="1" x14ac:dyDescent="0.25">
      <c r="A83" s="97" t="s">
        <v>381</v>
      </c>
      <c r="B83" s="96">
        <v>255</v>
      </c>
      <c r="C83" s="223">
        <v>10269.5</v>
      </c>
      <c r="D83" s="224" t="s">
        <v>305</v>
      </c>
      <c r="E83" s="152">
        <v>108847.3</v>
      </c>
    </row>
    <row r="84" spans="1:5" ht="24.75" customHeight="1" x14ac:dyDescent="0.25">
      <c r="A84" s="97" t="s">
        <v>382</v>
      </c>
      <c r="B84" s="96">
        <v>260</v>
      </c>
      <c r="C84" s="223">
        <v>0</v>
      </c>
      <c r="D84" s="224" t="s">
        <v>305</v>
      </c>
      <c r="E84" s="152">
        <v>91549</v>
      </c>
    </row>
    <row r="85" spans="1:5" ht="24.75" customHeight="1" x14ac:dyDescent="0.25">
      <c r="A85" s="97" t="s">
        <v>367</v>
      </c>
      <c r="B85" s="96">
        <v>261</v>
      </c>
      <c r="C85" s="223">
        <v>0</v>
      </c>
      <c r="D85" s="224" t="s">
        <v>305</v>
      </c>
      <c r="E85" s="152">
        <v>194654.2</v>
      </c>
    </row>
    <row r="86" spans="1:5" ht="24.75" customHeight="1" x14ac:dyDescent="0.25">
      <c r="A86" s="97" t="s">
        <v>383</v>
      </c>
      <c r="B86" s="96">
        <v>262</v>
      </c>
      <c r="C86" s="223">
        <v>0</v>
      </c>
      <c r="D86" s="224" t="s">
        <v>305</v>
      </c>
      <c r="E86" s="152">
        <v>769.3</v>
      </c>
    </row>
    <row r="87" spans="1:5" x14ac:dyDescent="0.25">
      <c r="A87" s="97" t="s">
        <v>384</v>
      </c>
      <c r="B87" s="96">
        <v>263</v>
      </c>
      <c r="C87" s="223">
        <v>0</v>
      </c>
      <c r="D87" s="224" t="s">
        <v>305</v>
      </c>
      <c r="E87" s="152">
        <v>0</v>
      </c>
    </row>
    <row r="88" spans="1:5" ht="24.75" customHeight="1" x14ac:dyDescent="0.25">
      <c r="A88" s="97" t="s">
        <v>370</v>
      </c>
      <c r="B88" s="96">
        <v>264</v>
      </c>
      <c r="C88" s="223">
        <v>0</v>
      </c>
      <c r="D88" s="224" t="s">
        <v>305</v>
      </c>
      <c r="E88" s="152">
        <v>0</v>
      </c>
    </row>
    <row r="89" spans="1:5" ht="24.75" customHeight="1" x14ac:dyDescent="0.25">
      <c r="A89" s="97" t="s">
        <v>385</v>
      </c>
      <c r="B89" s="96">
        <v>270</v>
      </c>
      <c r="C89" s="223">
        <v>0.1</v>
      </c>
      <c r="D89" s="224" t="s">
        <v>305</v>
      </c>
      <c r="E89" s="152">
        <v>0.1</v>
      </c>
    </row>
    <row r="90" spans="1:5" ht="24.75" customHeight="1" x14ac:dyDescent="0.25">
      <c r="A90" s="97" t="s">
        <v>386</v>
      </c>
      <c r="B90" s="96">
        <v>271</v>
      </c>
      <c r="C90" s="223">
        <v>1336.7</v>
      </c>
      <c r="D90" s="224" t="s">
        <v>305</v>
      </c>
      <c r="E90" s="152">
        <v>1784.2</v>
      </c>
    </row>
    <row r="91" spans="1:5" ht="24.75" customHeight="1" x14ac:dyDescent="0.25">
      <c r="A91" s="97" t="s">
        <v>387</v>
      </c>
      <c r="B91" s="96">
        <v>272</v>
      </c>
      <c r="C91" s="223">
        <v>0</v>
      </c>
      <c r="D91" s="224" t="s">
        <v>305</v>
      </c>
      <c r="E91" s="152">
        <v>452497.1</v>
      </c>
    </row>
    <row r="92" spans="1:5" ht="24.75" customHeight="1" x14ac:dyDescent="0.25">
      <c r="A92" s="97" t="s">
        <v>388</v>
      </c>
      <c r="B92" s="96">
        <v>273</v>
      </c>
      <c r="C92" s="223">
        <v>0</v>
      </c>
      <c r="D92" s="224" t="s">
        <v>305</v>
      </c>
      <c r="E92" s="152">
        <v>0</v>
      </c>
    </row>
    <row r="93" spans="1:5" ht="24.75" customHeight="1" x14ac:dyDescent="0.25">
      <c r="A93" s="97" t="s">
        <v>389</v>
      </c>
      <c r="B93" s="96">
        <v>274</v>
      </c>
      <c r="C93" s="223">
        <v>0</v>
      </c>
      <c r="D93" s="224" t="s">
        <v>305</v>
      </c>
      <c r="E93" s="152">
        <v>0</v>
      </c>
    </row>
    <row r="94" spans="1:5" ht="24.75" customHeight="1" x14ac:dyDescent="0.25">
      <c r="A94" s="97" t="s">
        <v>390</v>
      </c>
      <c r="B94" s="96">
        <v>275</v>
      </c>
      <c r="C94" s="223">
        <v>0</v>
      </c>
      <c r="D94" s="224" t="s">
        <v>305</v>
      </c>
      <c r="E94" s="152">
        <v>12601.3</v>
      </c>
    </row>
    <row r="95" spans="1:5" ht="24.75" customHeight="1" x14ac:dyDescent="0.25">
      <c r="A95" s="97" t="s">
        <v>391</v>
      </c>
      <c r="B95" s="96">
        <v>276</v>
      </c>
      <c r="C95" s="223">
        <v>0</v>
      </c>
      <c r="D95" s="224" t="s">
        <v>305</v>
      </c>
      <c r="E95" s="152">
        <v>0</v>
      </c>
    </row>
    <row r="96" spans="1:5" ht="24.75" customHeight="1" x14ac:dyDescent="0.25">
      <c r="A96" s="97" t="s">
        <v>392</v>
      </c>
      <c r="B96" s="96">
        <v>277</v>
      </c>
      <c r="C96" s="223">
        <v>0</v>
      </c>
      <c r="D96" s="224" t="s">
        <v>305</v>
      </c>
      <c r="E96" s="152">
        <v>11000</v>
      </c>
    </row>
    <row r="97" spans="1:5" ht="24.75" customHeight="1" x14ac:dyDescent="0.25">
      <c r="A97" s="97" t="s">
        <v>393</v>
      </c>
      <c r="B97" s="96">
        <v>280</v>
      </c>
      <c r="C97" s="223">
        <v>0</v>
      </c>
      <c r="D97" s="224" t="s">
        <v>305</v>
      </c>
      <c r="E97" s="152">
        <v>0</v>
      </c>
    </row>
    <row r="98" spans="1:5" ht="24.75" customHeight="1" x14ac:dyDescent="0.25">
      <c r="A98" s="95" t="s">
        <v>394</v>
      </c>
      <c r="B98" s="94">
        <v>290</v>
      </c>
      <c r="C98" s="229">
        <v>11606.3</v>
      </c>
      <c r="D98" s="230" t="s">
        <v>305</v>
      </c>
      <c r="E98" s="153">
        <v>873702.5</v>
      </c>
    </row>
    <row r="99" spans="1:5" ht="24.75" customHeight="1" x14ac:dyDescent="0.25">
      <c r="A99" s="215" t="s">
        <v>395</v>
      </c>
      <c r="B99" s="231"/>
      <c r="C99" s="231"/>
      <c r="D99" s="231"/>
      <c r="E99" s="216"/>
    </row>
    <row r="100" spans="1:5" ht="24.75" customHeight="1" x14ac:dyDescent="0.25">
      <c r="A100" s="97" t="s">
        <v>396</v>
      </c>
      <c r="B100" s="96">
        <v>300</v>
      </c>
      <c r="C100" s="223">
        <v>0</v>
      </c>
      <c r="D100" s="224" t="s">
        <v>305</v>
      </c>
      <c r="E100" s="152">
        <v>13423235.6</v>
      </c>
    </row>
    <row r="101" spans="1:5" ht="24.75" customHeight="1" x14ac:dyDescent="0.25">
      <c r="A101" s="97" t="s">
        <v>397</v>
      </c>
      <c r="B101" s="96">
        <v>301</v>
      </c>
      <c r="C101" s="223">
        <v>0</v>
      </c>
      <c r="D101" s="224" t="s">
        <v>305</v>
      </c>
      <c r="E101" s="152">
        <v>12233003.9</v>
      </c>
    </row>
    <row r="102" spans="1:5" ht="24.75" customHeight="1" x14ac:dyDescent="0.25">
      <c r="A102" s="95" t="s">
        <v>398</v>
      </c>
      <c r="B102" s="94">
        <v>302</v>
      </c>
      <c r="C102" s="229">
        <v>0</v>
      </c>
      <c r="D102" s="230" t="s">
        <v>305</v>
      </c>
      <c r="E102" s="153">
        <v>-1190231.7</v>
      </c>
    </row>
    <row r="103" spans="1:5" ht="24.75" customHeight="1" x14ac:dyDescent="0.25">
      <c r="A103" s="97" t="s">
        <v>399</v>
      </c>
      <c r="B103" s="96">
        <v>310</v>
      </c>
      <c r="C103" s="223">
        <v>0</v>
      </c>
      <c r="D103" s="224" t="s">
        <v>305</v>
      </c>
      <c r="E103" s="152">
        <v>0</v>
      </c>
    </row>
    <row r="104" spans="1:5" ht="24.75" customHeight="1" x14ac:dyDescent="0.25">
      <c r="A104" s="97" t="s">
        <v>400</v>
      </c>
      <c r="B104" s="96">
        <v>311</v>
      </c>
      <c r="C104" s="223">
        <v>0</v>
      </c>
      <c r="D104" s="224" t="s">
        <v>305</v>
      </c>
      <c r="E104" s="152">
        <v>0</v>
      </c>
    </row>
    <row r="105" spans="1:5" ht="24.75" customHeight="1" x14ac:dyDescent="0.25">
      <c r="A105" s="95" t="s">
        <v>401</v>
      </c>
      <c r="B105" s="94">
        <v>312</v>
      </c>
      <c r="C105" s="229">
        <v>0</v>
      </c>
      <c r="D105" s="230" t="s">
        <v>305</v>
      </c>
      <c r="E105" s="153">
        <v>0</v>
      </c>
    </row>
    <row r="106" spans="1:5" ht="24.75" customHeight="1" x14ac:dyDescent="0.25">
      <c r="A106" s="97" t="s">
        <v>402</v>
      </c>
      <c r="B106" s="96">
        <v>320</v>
      </c>
      <c r="C106" s="223">
        <v>0</v>
      </c>
      <c r="D106" s="224" t="s">
        <v>305</v>
      </c>
      <c r="E106" s="152">
        <v>0</v>
      </c>
    </row>
    <row r="107" spans="1:5" ht="24.75" customHeight="1" x14ac:dyDescent="0.25">
      <c r="A107" s="97" t="s">
        <v>403</v>
      </c>
      <c r="B107" s="96">
        <v>321</v>
      </c>
      <c r="C107" s="223">
        <v>0</v>
      </c>
      <c r="D107" s="224" t="s">
        <v>305</v>
      </c>
      <c r="E107" s="152">
        <v>0</v>
      </c>
    </row>
    <row r="108" spans="1:5" ht="24.75" customHeight="1" x14ac:dyDescent="0.25">
      <c r="A108" s="95" t="s">
        <v>404</v>
      </c>
      <c r="B108" s="94">
        <v>322</v>
      </c>
      <c r="C108" s="229">
        <v>0</v>
      </c>
      <c r="D108" s="230" t="s">
        <v>305</v>
      </c>
      <c r="E108" s="153">
        <v>0</v>
      </c>
    </row>
    <row r="109" spans="1:5" ht="24.75" customHeight="1" x14ac:dyDescent="0.25">
      <c r="A109" s="97" t="s">
        <v>405</v>
      </c>
      <c r="B109" s="96">
        <v>330</v>
      </c>
      <c r="C109" s="223">
        <v>0</v>
      </c>
      <c r="D109" s="224" t="s">
        <v>305</v>
      </c>
      <c r="E109" s="152">
        <v>83018.100000000006</v>
      </c>
    </row>
    <row r="110" spans="1:5" ht="24.75" customHeight="1" x14ac:dyDescent="0.25">
      <c r="A110" s="97" t="s">
        <v>406</v>
      </c>
      <c r="B110" s="96">
        <v>331</v>
      </c>
      <c r="C110" s="223">
        <v>0</v>
      </c>
      <c r="D110" s="224" t="s">
        <v>305</v>
      </c>
      <c r="E110" s="152">
        <v>91925.7</v>
      </c>
    </row>
    <row r="111" spans="1:5" ht="26.25" x14ac:dyDescent="0.25">
      <c r="A111" s="148" t="s">
        <v>378</v>
      </c>
      <c r="B111" s="94" t="s">
        <v>106</v>
      </c>
      <c r="C111" s="215" t="s">
        <v>292</v>
      </c>
      <c r="D111" s="216"/>
      <c r="E111" s="148" t="s">
        <v>293</v>
      </c>
    </row>
    <row r="112" spans="1:5" ht="24.75" customHeight="1" x14ac:dyDescent="0.25">
      <c r="A112" s="95" t="s">
        <v>407</v>
      </c>
      <c r="B112" s="94">
        <v>332</v>
      </c>
      <c r="C112" s="229">
        <v>0</v>
      </c>
      <c r="D112" s="230" t="s">
        <v>305</v>
      </c>
      <c r="E112" s="153">
        <v>8907.6</v>
      </c>
    </row>
    <row r="113" spans="1:5" ht="24.75" customHeight="1" x14ac:dyDescent="0.25">
      <c r="A113" s="98" t="s">
        <v>408</v>
      </c>
      <c r="B113" s="96">
        <v>340</v>
      </c>
      <c r="C113" s="223">
        <v>0</v>
      </c>
      <c r="D113" s="224" t="s">
        <v>305</v>
      </c>
      <c r="E113" s="152">
        <v>0</v>
      </c>
    </row>
    <row r="114" spans="1:5" ht="24.75" customHeight="1" x14ac:dyDescent="0.25">
      <c r="A114" s="98" t="s">
        <v>409</v>
      </c>
      <c r="B114" s="96">
        <v>341</v>
      </c>
      <c r="C114" s="223">
        <v>0</v>
      </c>
      <c r="D114" s="224" t="s">
        <v>305</v>
      </c>
      <c r="E114" s="152">
        <v>0</v>
      </c>
    </row>
    <row r="115" spans="1:5" ht="24.75" customHeight="1" x14ac:dyDescent="0.25">
      <c r="A115" s="98" t="s">
        <v>410</v>
      </c>
      <c r="B115" s="96">
        <v>342</v>
      </c>
      <c r="C115" s="223">
        <v>0</v>
      </c>
      <c r="D115" s="224" t="s">
        <v>305</v>
      </c>
      <c r="E115" s="152">
        <v>0</v>
      </c>
    </row>
    <row r="116" spans="1:5" ht="24.75" customHeight="1" x14ac:dyDescent="0.25">
      <c r="A116" s="95" t="s">
        <v>411</v>
      </c>
      <c r="B116" s="94">
        <v>343</v>
      </c>
      <c r="C116" s="229">
        <v>0</v>
      </c>
      <c r="D116" s="230" t="s">
        <v>305</v>
      </c>
      <c r="E116" s="153">
        <v>0</v>
      </c>
    </row>
    <row r="117" spans="1:5" ht="24.75" customHeight="1" x14ac:dyDescent="0.25">
      <c r="A117" s="95" t="s">
        <v>412</v>
      </c>
      <c r="B117" s="94">
        <v>350</v>
      </c>
      <c r="C117" s="153">
        <v>12997644.199999999</v>
      </c>
      <c r="D117" s="153">
        <v>13521773</v>
      </c>
      <c r="E117" s="153">
        <v>13521773.199999999</v>
      </c>
    </row>
    <row r="118" spans="1:5" ht="24.75" customHeight="1" x14ac:dyDescent="0.25">
      <c r="A118" s="98" t="s">
        <v>413</v>
      </c>
      <c r="B118" s="96">
        <v>351</v>
      </c>
      <c r="C118" s="152">
        <v>38153060.299999997</v>
      </c>
      <c r="D118" s="152">
        <v>38675316.799999997</v>
      </c>
      <c r="E118" s="152">
        <v>38675317</v>
      </c>
    </row>
    <row r="119" spans="1:5" ht="24.75" customHeight="1" x14ac:dyDescent="0.25">
      <c r="A119" s="98" t="s">
        <v>414</v>
      </c>
      <c r="B119" s="96">
        <v>352</v>
      </c>
      <c r="C119" s="152">
        <v>0</v>
      </c>
      <c r="D119" s="152">
        <v>0</v>
      </c>
      <c r="E119" s="152">
        <v>0</v>
      </c>
    </row>
    <row r="120" spans="1:5" ht="24.75" customHeight="1" x14ac:dyDescent="0.25">
      <c r="A120" s="98" t="s">
        <v>415</v>
      </c>
      <c r="B120" s="96">
        <v>353</v>
      </c>
      <c r="C120" s="152">
        <v>0</v>
      </c>
      <c r="D120" s="152">
        <v>0</v>
      </c>
      <c r="E120" s="152">
        <v>0</v>
      </c>
    </row>
    <row r="121" spans="1:5" ht="24.75" customHeight="1" x14ac:dyDescent="0.25">
      <c r="A121" s="98" t="s">
        <v>416</v>
      </c>
      <c r="B121" s="96">
        <v>354</v>
      </c>
      <c r="C121" s="152">
        <v>-520858.1</v>
      </c>
      <c r="D121" s="152">
        <v>-518985.8</v>
      </c>
      <c r="E121" s="152">
        <v>-518985.8</v>
      </c>
    </row>
    <row r="122" spans="1:5" ht="24.75" customHeight="1" x14ac:dyDescent="0.25">
      <c r="A122" s="98" t="s">
        <v>417</v>
      </c>
      <c r="B122" s="96">
        <v>355</v>
      </c>
      <c r="C122" s="152">
        <v>-24634558</v>
      </c>
      <c r="D122" s="152">
        <v>-24634558</v>
      </c>
      <c r="E122" s="152">
        <v>-24634558</v>
      </c>
    </row>
    <row r="123" spans="1:5" ht="24.75" customHeight="1" x14ac:dyDescent="0.25">
      <c r="A123" s="98" t="s">
        <v>418</v>
      </c>
      <c r="B123" s="96">
        <v>356</v>
      </c>
      <c r="C123" s="223">
        <v>0</v>
      </c>
      <c r="D123" s="224" t="s">
        <v>305</v>
      </c>
      <c r="E123" s="152">
        <v>0</v>
      </c>
    </row>
    <row r="124" spans="1:5" ht="24.75" customHeight="1" x14ac:dyDescent="0.25">
      <c r="A124" s="95" t="s">
        <v>419</v>
      </c>
      <c r="B124" s="96">
        <v>360</v>
      </c>
      <c r="C124" s="229">
        <v>12997644.199999999</v>
      </c>
      <c r="D124" s="230" t="s">
        <v>305</v>
      </c>
      <c r="E124" s="153">
        <v>12340449.1</v>
      </c>
    </row>
    <row r="125" spans="1:5" ht="24.75" customHeight="1" x14ac:dyDescent="0.25">
      <c r="A125" s="95" t="s">
        <v>420</v>
      </c>
      <c r="B125" s="94">
        <v>370</v>
      </c>
      <c r="C125" s="229">
        <v>13009250.5</v>
      </c>
      <c r="D125" s="230" t="s">
        <v>305</v>
      </c>
      <c r="E125" s="153">
        <v>13214151.6</v>
      </c>
    </row>
    <row r="126" spans="1:5" ht="24.75" customHeight="1" x14ac:dyDescent="0.25">
      <c r="A126" s="215" t="s">
        <v>421</v>
      </c>
      <c r="B126" s="231"/>
      <c r="C126" s="231"/>
      <c r="D126" s="231"/>
      <c r="E126" s="216"/>
    </row>
    <row r="127" spans="1:5" ht="24.75" customHeight="1" x14ac:dyDescent="0.25">
      <c r="A127" s="98" t="s">
        <v>422</v>
      </c>
      <c r="B127" s="99">
        <v>380</v>
      </c>
      <c r="C127" s="223">
        <v>0</v>
      </c>
      <c r="D127" s="224" t="s">
        <v>305</v>
      </c>
      <c r="E127" s="152">
        <v>0</v>
      </c>
    </row>
    <row r="128" spans="1:5" ht="24.75" customHeight="1" x14ac:dyDescent="0.25">
      <c r="A128" s="98" t="s">
        <v>423</v>
      </c>
      <c r="B128" s="96">
        <v>381</v>
      </c>
      <c r="C128" s="223">
        <v>0</v>
      </c>
      <c r="D128" s="224" t="s">
        <v>305</v>
      </c>
      <c r="E128" s="152">
        <v>0</v>
      </c>
    </row>
    <row r="129" spans="1:5" ht="24.75" customHeight="1" x14ac:dyDescent="0.25">
      <c r="A129" s="98" t="s">
        <v>424</v>
      </c>
      <c r="B129" s="96">
        <v>382</v>
      </c>
      <c r="C129" s="223">
        <v>0</v>
      </c>
      <c r="D129" s="224" t="s">
        <v>305</v>
      </c>
      <c r="E129" s="152">
        <v>0</v>
      </c>
    </row>
    <row r="130" spans="1:5" ht="24.75" customHeight="1" x14ac:dyDescent="0.25">
      <c r="A130" s="98" t="s">
        <v>425</v>
      </c>
      <c r="B130" s="96">
        <v>383</v>
      </c>
      <c r="C130" s="223">
        <v>0</v>
      </c>
      <c r="D130" s="224" t="s">
        <v>305</v>
      </c>
      <c r="E130" s="152">
        <v>0</v>
      </c>
    </row>
    <row r="131" spans="1:5" ht="24.75" customHeight="1" x14ac:dyDescent="0.25">
      <c r="A131" s="98" t="s">
        <v>426</v>
      </c>
      <c r="B131" s="96">
        <v>384</v>
      </c>
      <c r="C131" s="223">
        <v>0</v>
      </c>
      <c r="D131" s="224" t="s">
        <v>305</v>
      </c>
      <c r="E131" s="152">
        <v>0</v>
      </c>
    </row>
    <row r="132" spans="1:5" ht="24.75" customHeight="1" x14ac:dyDescent="0.25">
      <c r="A132" s="98" t="s">
        <v>427</v>
      </c>
      <c r="B132" s="96">
        <v>385</v>
      </c>
      <c r="C132" s="223">
        <v>0</v>
      </c>
      <c r="D132" s="224" t="s">
        <v>305</v>
      </c>
      <c r="E132" s="152">
        <v>0</v>
      </c>
    </row>
    <row r="133" spans="1:5" ht="24.75" customHeight="1" x14ac:dyDescent="0.25">
      <c r="A133" s="98" t="s">
        <v>428</v>
      </c>
      <c r="B133" s="100">
        <v>386</v>
      </c>
      <c r="C133" s="223">
        <v>0</v>
      </c>
      <c r="D133" s="224" t="s">
        <v>305</v>
      </c>
      <c r="E133" s="152">
        <v>0</v>
      </c>
    </row>
    <row r="134" spans="1:5" ht="24.75" customHeight="1" x14ac:dyDescent="0.25">
      <c r="A134" s="98" t="s">
        <v>429</v>
      </c>
      <c r="B134" s="100">
        <v>387</v>
      </c>
      <c r="C134" s="223">
        <v>0</v>
      </c>
      <c r="D134" s="224" t="s">
        <v>305</v>
      </c>
      <c r="E134" s="152">
        <v>0</v>
      </c>
    </row>
    <row r="135" spans="1:5" ht="24.75" customHeight="1" x14ac:dyDescent="0.25">
      <c r="A135" s="98" t="s">
        <v>430</v>
      </c>
      <c r="B135" s="100">
        <v>388</v>
      </c>
      <c r="C135" s="223">
        <v>37529.4</v>
      </c>
      <c r="D135" s="224" t="s">
        <v>305</v>
      </c>
      <c r="E135" s="152">
        <v>37529.4</v>
      </c>
    </row>
    <row r="136" spans="1:5" ht="24.75" customHeight="1" x14ac:dyDescent="0.25">
      <c r="A136" s="98" t="s">
        <v>431</v>
      </c>
      <c r="B136" s="100">
        <v>389</v>
      </c>
      <c r="C136" s="223">
        <v>0</v>
      </c>
      <c r="D136" s="224" t="s">
        <v>305</v>
      </c>
      <c r="E136" s="152">
        <v>0</v>
      </c>
    </row>
    <row r="137" spans="1:5" ht="24.75" customHeight="1" x14ac:dyDescent="0.25">
      <c r="A137" s="98" t="s">
        <v>432</v>
      </c>
      <c r="B137" s="100">
        <v>390</v>
      </c>
      <c r="C137" s="223">
        <v>0</v>
      </c>
      <c r="D137" s="224" t="s">
        <v>305</v>
      </c>
      <c r="E137" s="152">
        <v>0</v>
      </c>
    </row>
    <row r="138" spans="1:5" ht="15" customHeight="1" x14ac:dyDescent="0.25">
      <c r="A138" s="92"/>
      <c r="B138" s="93"/>
      <c r="C138" s="143"/>
      <c r="D138" s="143"/>
      <c r="E138" s="143"/>
    </row>
    <row r="139" spans="1:5" ht="15" customHeight="1" x14ac:dyDescent="0.25">
      <c r="A139" s="92"/>
      <c r="B139" s="93"/>
      <c r="C139" s="143"/>
      <c r="D139" s="143"/>
      <c r="E139" s="143"/>
    </row>
    <row r="140" spans="1:5" ht="15" customHeight="1" x14ac:dyDescent="0.25">
      <c r="A140" s="232" t="s">
        <v>433</v>
      </c>
      <c r="B140" s="232"/>
      <c r="C140" s="232"/>
      <c r="D140" s="232"/>
      <c r="E140" s="232"/>
    </row>
    <row r="141" spans="1:5" ht="15" customHeight="1" x14ac:dyDescent="0.25">
      <c r="A141" s="154" t="s">
        <v>434</v>
      </c>
      <c r="B141" s="233" t="s">
        <v>435</v>
      </c>
      <c r="C141" s="233"/>
      <c r="D141" s="233"/>
      <c r="E141" s="233"/>
    </row>
    <row r="142" spans="1:5" ht="15" customHeight="1" x14ac:dyDescent="0.25">
      <c r="A142" s="92"/>
      <c r="B142" s="93"/>
      <c r="C142" s="143"/>
      <c r="D142" s="143"/>
      <c r="E142" s="143"/>
    </row>
    <row r="143" spans="1:5" ht="15" customHeight="1" x14ac:dyDescent="0.25">
      <c r="A143" s="234" t="s">
        <v>436</v>
      </c>
      <c r="B143" s="234"/>
      <c r="C143" s="234"/>
      <c r="D143" s="234"/>
      <c r="E143" s="234"/>
    </row>
    <row r="144" spans="1:5" x14ac:dyDescent="0.25">
      <c r="A144" s="92"/>
      <c r="B144" s="93"/>
      <c r="C144" s="143"/>
      <c r="D144" s="143"/>
      <c r="E144" s="143"/>
    </row>
  </sheetData>
  <mergeCells count="130"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view="pageBreakPreview" topLeftCell="A55" zoomScaleNormal="100" zoomScaleSheetLayoutView="100" workbookViewId="0">
      <selection activeCell="H69" sqref="H69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A1" s="101"/>
      <c r="B1" s="101"/>
      <c r="C1" s="101"/>
      <c r="D1" s="101"/>
      <c r="E1" s="237" t="s">
        <v>90</v>
      </c>
      <c r="F1" s="237"/>
      <c r="G1" s="237"/>
      <c r="H1" s="237"/>
      <c r="I1" s="237"/>
    </row>
    <row r="2" spans="1:9" ht="33.6" customHeight="1" x14ac:dyDescent="0.25">
      <c r="A2" s="238" t="s">
        <v>91</v>
      </c>
      <c r="B2" s="238"/>
      <c r="C2" s="238"/>
      <c r="D2" s="238"/>
      <c r="E2" s="238"/>
      <c r="F2" s="238"/>
      <c r="G2" s="238"/>
      <c r="H2" s="238"/>
      <c r="I2" s="238"/>
    </row>
    <row r="3" spans="1:9" ht="15" customHeight="1" x14ac:dyDescent="0.25">
      <c r="A3" s="232" t="s">
        <v>690</v>
      </c>
      <c r="B3" s="232"/>
      <c r="C3" s="232"/>
      <c r="D3" s="232"/>
      <c r="E3" s="232"/>
      <c r="F3" s="232"/>
      <c r="G3" s="232"/>
      <c r="H3" s="232"/>
      <c r="I3" s="232"/>
    </row>
    <row r="4" spans="1:9" ht="9.75" customHeight="1" x14ac:dyDescent="0.25">
      <c r="A4" s="146"/>
      <c r="B4" s="146"/>
      <c r="C4" s="146"/>
      <c r="D4" s="146"/>
      <c r="E4" s="146"/>
      <c r="F4" s="146"/>
      <c r="G4" s="101"/>
      <c r="H4" s="101"/>
      <c r="I4" s="101"/>
    </row>
    <row r="5" spans="1:9" ht="13.5" customHeight="1" x14ac:dyDescent="0.25">
      <c r="A5" s="102"/>
      <c r="B5" s="235" t="s">
        <v>92</v>
      </c>
      <c r="C5" s="235"/>
      <c r="D5" s="235"/>
      <c r="E5" s="234" t="s">
        <v>93</v>
      </c>
      <c r="F5" s="234"/>
      <c r="G5" s="234"/>
      <c r="H5" s="234"/>
      <c r="I5" s="234"/>
    </row>
    <row r="6" spans="1:9" ht="13.5" customHeight="1" x14ac:dyDescent="0.25">
      <c r="A6" s="102" t="s">
        <v>94</v>
      </c>
      <c r="B6" s="235" t="s">
        <v>95</v>
      </c>
      <c r="C6" s="235"/>
      <c r="D6" s="235"/>
      <c r="E6" s="236"/>
      <c r="F6" s="236"/>
      <c r="G6" s="236"/>
      <c r="H6" s="236"/>
      <c r="I6" s="236"/>
    </row>
    <row r="7" spans="1:9" ht="13.5" customHeight="1" x14ac:dyDescent="0.25">
      <c r="A7" s="102"/>
      <c r="B7" s="235" t="s">
        <v>96</v>
      </c>
      <c r="C7" s="235"/>
      <c r="D7" s="235"/>
      <c r="E7" s="236" t="s">
        <v>691</v>
      </c>
      <c r="F7" s="236"/>
      <c r="G7" s="236"/>
      <c r="H7" s="236"/>
      <c r="I7" s="236"/>
    </row>
    <row r="8" spans="1:9" ht="13.5" customHeight="1" x14ac:dyDescent="0.25">
      <c r="A8" s="102"/>
      <c r="B8" s="235" t="s">
        <v>97</v>
      </c>
      <c r="C8" s="235"/>
      <c r="D8" s="235"/>
      <c r="E8" s="236"/>
      <c r="F8" s="236"/>
      <c r="G8" s="236"/>
      <c r="H8" s="236"/>
      <c r="I8" s="236"/>
    </row>
    <row r="9" spans="1:9" ht="13.5" customHeight="1" x14ac:dyDescent="0.25">
      <c r="A9" s="102"/>
      <c r="B9" s="235" t="s">
        <v>98</v>
      </c>
      <c r="C9" s="235"/>
      <c r="D9" s="235"/>
      <c r="E9" s="236"/>
      <c r="F9" s="236"/>
      <c r="G9" s="236"/>
      <c r="H9" s="236"/>
      <c r="I9" s="236"/>
    </row>
    <row r="10" spans="1:9" ht="13.5" customHeight="1" x14ac:dyDescent="0.25">
      <c r="A10" s="102"/>
      <c r="B10" s="235" t="s">
        <v>99</v>
      </c>
      <c r="C10" s="235"/>
      <c r="D10" s="235"/>
      <c r="E10" s="236"/>
      <c r="F10" s="236"/>
      <c r="G10" s="236"/>
      <c r="H10" s="236"/>
      <c r="I10" s="236"/>
    </row>
    <row r="11" spans="1:9" ht="13.5" customHeight="1" x14ac:dyDescent="0.25">
      <c r="A11" s="102"/>
      <c r="B11" s="235" t="s">
        <v>100</v>
      </c>
      <c r="C11" s="235"/>
      <c r="D11" s="235"/>
      <c r="E11" s="236" t="s">
        <v>101</v>
      </c>
      <c r="F11" s="236"/>
      <c r="G11" s="236"/>
      <c r="H11" s="236"/>
      <c r="I11" s="236"/>
    </row>
    <row r="12" spans="1:9" ht="8.25" customHeight="1" x14ac:dyDescent="0.25">
      <c r="A12" s="101"/>
      <c r="B12" s="101"/>
      <c r="C12" s="101"/>
      <c r="D12" s="101"/>
      <c r="E12" s="101"/>
      <c r="F12" s="101"/>
      <c r="G12" s="101"/>
      <c r="H12" s="101"/>
      <c r="I12" s="101"/>
    </row>
    <row r="13" spans="1:9" ht="57.6" customHeight="1" x14ac:dyDescent="0.25">
      <c r="A13" s="103" t="s">
        <v>102</v>
      </c>
      <c r="B13" s="104" t="s">
        <v>103</v>
      </c>
      <c r="C13" s="103" t="s">
        <v>104</v>
      </c>
      <c r="D13" s="105" t="s">
        <v>105</v>
      </c>
      <c r="E13" s="105" t="s">
        <v>106</v>
      </c>
      <c r="F13" s="105" t="s">
        <v>107</v>
      </c>
      <c r="G13" s="105" t="s">
        <v>108</v>
      </c>
      <c r="H13" s="105" t="s">
        <v>109</v>
      </c>
      <c r="I13" s="105" t="s">
        <v>110</v>
      </c>
    </row>
    <row r="14" spans="1:9" ht="15" customHeight="1" x14ac:dyDescent="0.25">
      <c r="A14" s="240" t="s">
        <v>111</v>
      </c>
      <c r="B14" s="241"/>
      <c r="C14" s="242"/>
      <c r="D14" s="106" t="s">
        <v>112</v>
      </c>
      <c r="E14" s="106">
        <v>1</v>
      </c>
      <c r="F14" s="106">
        <v>2</v>
      </c>
      <c r="G14" s="106">
        <v>3</v>
      </c>
      <c r="H14" s="106">
        <v>4</v>
      </c>
      <c r="I14" s="106">
        <v>5</v>
      </c>
    </row>
    <row r="15" spans="1:9" x14ac:dyDescent="0.25">
      <c r="A15" s="107" t="s">
        <v>113</v>
      </c>
      <c r="B15" s="107" t="s">
        <v>114</v>
      </c>
      <c r="C15" s="108" t="s">
        <v>115</v>
      </c>
      <c r="D15" s="109" t="s">
        <v>116</v>
      </c>
      <c r="E15" s="116" t="s">
        <v>117</v>
      </c>
      <c r="F15" s="117">
        <v>5446793</v>
      </c>
      <c r="G15" s="117">
        <v>5423194.9000000004</v>
      </c>
      <c r="H15" s="117">
        <v>5423194.9000000004</v>
      </c>
      <c r="I15" s="117">
        <v>5854449.2000000002</v>
      </c>
    </row>
    <row r="16" spans="1:9" x14ac:dyDescent="0.25">
      <c r="A16" s="107" t="s">
        <v>113</v>
      </c>
      <c r="B16" s="107" t="s">
        <v>118</v>
      </c>
      <c r="C16" s="108" t="s">
        <v>115</v>
      </c>
      <c r="D16" s="109" t="s">
        <v>119</v>
      </c>
      <c r="E16" s="116" t="s">
        <v>120</v>
      </c>
      <c r="F16" s="117">
        <v>5446793</v>
      </c>
      <c r="G16" s="117">
        <v>5423194.9000000004</v>
      </c>
      <c r="H16" s="117">
        <v>5423194.9000000004</v>
      </c>
      <c r="I16" s="117">
        <v>5854449.2000000002</v>
      </c>
    </row>
    <row r="17" spans="1:9" x14ac:dyDescent="0.25">
      <c r="A17" s="110" t="s">
        <v>113</v>
      </c>
      <c r="B17" s="110" t="s">
        <v>118</v>
      </c>
      <c r="C17" s="111" t="s">
        <v>121</v>
      </c>
      <c r="D17" s="112" t="s">
        <v>122</v>
      </c>
      <c r="E17" s="118" t="s">
        <v>123</v>
      </c>
      <c r="F17" s="119">
        <v>5446793</v>
      </c>
      <c r="G17" s="119">
        <v>5423194.9000000004</v>
      </c>
      <c r="H17" s="119">
        <v>5423194.9000000004</v>
      </c>
      <c r="I17" s="119">
        <v>5854449.2000000002</v>
      </c>
    </row>
    <row r="18" spans="1:9" x14ac:dyDescent="0.25">
      <c r="A18" s="107" t="s">
        <v>124</v>
      </c>
      <c r="B18" s="107" t="s">
        <v>118</v>
      </c>
      <c r="C18" s="108" t="s">
        <v>121</v>
      </c>
      <c r="D18" s="109" t="s">
        <v>125</v>
      </c>
      <c r="E18" s="116" t="s">
        <v>126</v>
      </c>
      <c r="F18" s="117">
        <v>0</v>
      </c>
      <c r="G18" s="117">
        <v>20867.400000000001</v>
      </c>
      <c r="H18" s="117">
        <v>20867.400000000001</v>
      </c>
      <c r="I18" s="117">
        <v>20867.400000000001</v>
      </c>
    </row>
    <row r="19" spans="1:9" x14ac:dyDescent="0.25">
      <c r="A19" s="110" t="s">
        <v>124</v>
      </c>
      <c r="B19" s="110" t="s">
        <v>118</v>
      </c>
      <c r="C19" s="111" t="s">
        <v>127</v>
      </c>
      <c r="D19" s="112" t="s">
        <v>128</v>
      </c>
      <c r="E19" s="118" t="s">
        <v>129</v>
      </c>
      <c r="F19" s="119">
        <v>0</v>
      </c>
      <c r="G19" s="119">
        <v>20867.400000000001</v>
      </c>
      <c r="H19" s="119">
        <v>20867.400000000001</v>
      </c>
      <c r="I19" s="119">
        <v>20867.400000000001</v>
      </c>
    </row>
    <row r="20" spans="1:9" x14ac:dyDescent="0.25">
      <c r="A20" s="107" t="s">
        <v>130</v>
      </c>
      <c r="B20" s="107" t="s">
        <v>130</v>
      </c>
      <c r="C20" s="108" t="s">
        <v>130</v>
      </c>
      <c r="D20" s="109" t="s">
        <v>131</v>
      </c>
      <c r="E20" s="116" t="s">
        <v>132</v>
      </c>
      <c r="F20" s="117">
        <v>5446793</v>
      </c>
      <c r="G20" s="117">
        <v>5444062.2999999998</v>
      </c>
      <c r="H20" s="117">
        <v>5444062.2999999998</v>
      </c>
      <c r="I20" s="117">
        <v>5875316.5</v>
      </c>
    </row>
    <row r="21" spans="1:9" x14ac:dyDescent="0.25">
      <c r="A21" s="107" t="s">
        <v>113</v>
      </c>
      <c r="B21" s="107" t="s">
        <v>133</v>
      </c>
      <c r="C21" s="108" t="s">
        <v>115</v>
      </c>
      <c r="D21" s="109" t="s">
        <v>134</v>
      </c>
      <c r="E21" s="116" t="s">
        <v>135</v>
      </c>
      <c r="F21" s="117">
        <v>1307088</v>
      </c>
      <c r="G21" s="117">
        <v>1302611.8999999999</v>
      </c>
      <c r="H21" s="117">
        <v>1302611.8999999999</v>
      </c>
      <c r="I21" s="117">
        <v>1462975.4</v>
      </c>
    </row>
    <row r="22" spans="1:9" x14ac:dyDescent="0.25">
      <c r="A22" s="107" t="s">
        <v>113</v>
      </c>
      <c r="B22" s="107" t="s">
        <v>136</v>
      </c>
      <c r="C22" s="108" t="s">
        <v>115</v>
      </c>
      <c r="D22" s="109" t="s">
        <v>137</v>
      </c>
      <c r="E22" s="116" t="s">
        <v>138</v>
      </c>
      <c r="F22" s="117">
        <v>1307088</v>
      </c>
      <c r="G22" s="117">
        <v>1302611.8999999999</v>
      </c>
      <c r="H22" s="117">
        <v>1302611.8999999999</v>
      </c>
      <c r="I22" s="117">
        <v>1462975.4</v>
      </c>
    </row>
    <row r="23" spans="1:9" x14ac:dyDescent="0.25">
      <c r="A23" s="110" t="s">
        <v>113</v>
      </c>
      <c r="B23" s="110" t="s">
        <v>136</v>
      </c>
      <c r="C23" s="111" t="s">
        <v>121</v>
      </c>
      <c r="D23" s="112" t="s">
        <v>139</v>
      </c>
      <c r="E23" s="118" t="s">
        <v>140</v>
      </c>
      <c r="F23" s="119">
        <v>1307088</v>
      </c>
      <c r="G23" s="119">
        <v>1302611.8999999999</v>
      </c>
      <c r="H23" s="119">
        <v>1302611.8999999999</v>
      </c>
      <c r="I23" s="119">
        <v>1462975.4</v>
      </c>
    </row>
    <row r="24" spans="1:9" x14ac:dyDescent="0.25">
      <c r="A24" s="107" t="s">
        <v>130</v>
      </c>
      <c r="B24" s="107" t="s">
        <v>130</v>
      </c>
      <c r="C24" s="108" t="s">
        <v>130</v>
      </c>
      <c r="D24" s="109" t="s">
        <v>141</v>
      </c>
      <c r="E24" s="116" t="s">
        <v>114</v>
      </c>
      <c r="F24" s="117">
        <v>1307088</v>
      </c>
      <c r="G24" s="117">
        <v>1302611.8999999999</v>
      </c>
      <c r="H24" s="117">
        <v>1302611.8999999999</v>
      </c>
      <c r="I24" s="117">
        <v>1462975.4</v>
      </c>
    </row>
    <row r="25" spans="1:9" x14ac:dyDescent="0.25">
      <c r="A25" s="107" t="s">
        <v>142</v>
      </c>
      <c r="B25" s="107" t="s">
        <v>143</v>
      </c>
      <c r="C25" s="108" t="s">
        <v>115</v>
      </c>
      <c r="D25" s="109" t="s">
        <v>144</v>
      </c>
      <c r="E25" s="116" t="s">
        <v>118</v>
      </c>
      <c r="F25" s="117">
        <v>2418764</v>
      </c>
      <c r="G25" s="117">
        <v>0</v>
      </c>
      <c r="H25" s="117">
        <v>2114229.7999999998</v>
      </c>
      <c r="I25" s="117">
        <v>1928665.6</v>
      </c>
    </row>
    <row r="26" spans="1:9" x14ac:dyDescent="0.25">
      <c r="A26" s="107" t="s">
        <v>142</v>
      </c>
      <c r="B26" s="107" t="s">
        <v>114</v>
      </c>
      <c r="C26" s="108" t="s">
        <v>115</v>
      </c>
      <c r="D26" s="109" t="s">
        <v>145</v>
      </c>
      <c r="E26" s="116" t="s">
        <v>146</v>
      </c>
      <c r="F26" s="117">
        <v>86284</v>
      </c>
      <c r="G26" s="117">
        <v>0</v>
      </c>
      <c r="H26" s="117">
        <v>49544.2</v>
      </c>
      <c r="I26" s="117">
        <v>68884.2</v>
      </c>
    </row>
    <row r="27" spans="1:9" x14ac:dyDescent="0.25">
      <c r="A27" s="110" t="s">
        <v>142</v>
      </c>
      <c r="B27" s="110" t="s">
        <v>118</v>
      </c>
      <c r="C27" s="111" t="s">
        <v>115</v>
      </c>
      <c r="D27" s="112" t="s">
        <v>147</v>
      </c>
      <c r="E27" s="118" t="s">
        <v>148</v>
      </c>
      <c r="F27" s="119">
        <v>86284</v>
      </c>
      <c r="G27" s="119">
        <v>0</v>
      </c>
      <c r="H27" s="119">
        <v>49544.2</v>
      </c>
      <c r="I27" s="119">
        <v>68884.2</v>
      </c>
    </row>
    <row r="28" spans="1:9" x14ac:dyDescent="0.25">
      <c r="A28" s="107" t="s">
        <v>142</v>
      </c>
      <c r="B28" s="107" t="s">
        <v>133</v>
      </c>
      <c r="C28" s="108" t="s">
        <v>115</v>
      </c>
      <c r="D28" s="109" t="s">
        <v>149</v>
      </c>
      <c r="E28" s="116" t="s">
        <v>150</v>
      </c>
      <c r="F28" s="117">
        <v>276937</v>
      </c>
      <c r="G28" s="117">
        <v>0</v>
      </c>
      <c r="H28" s="117">
        <v>179097.60000000001</v>
      </c>
      <c r="I28" s="117">
        <v>204224.4</v>
      </c>
    </row>
    <row r="29" spans="1:9" x14ac:dyDescent="0.25">
      <c r="A29" s="110" t="s">
        <v>142</v>
      </c>
      <c r="B29" s="110" t="s">
        <v>136</v>
      </c>
      <c r="C29" s="111" t="s">
        <v>115</v>
      </c>
      <c r="D29" s="112" t="s">
        <v>151</v>
      </c>
      <c r="E29" s="118" t="s">
        <v>152</v>
      </c>
      <c r="F29" s="119">
        <v>187737</v>
      </c>
      <c r="G29" s="119">
        <v>0</v>
      </c>
      <c r="H29" s="119">
        <v>105049.8</v>
      </c>
      <c r="I29" s="119">
        <v>130514.2</v>
      </c>
    </row>
    <row r="30" spans="1:9" x14ac:dyDescent="0.25">
      <c r="A30" s="110" t="s">
        <v>142</v>
      </c>
      <c r="B30" s="110" t="s">
        <v>153</v>
      </c>
      <c r="C30" s="111" t="s">
        <v>115</v>
      </c>
      <c r="D30" s="112" t="s">
        <v>154</v>
      </c>
      <c r="E30" s="118" t="s">
        <v>155</v>
      </c>
      <c r="F30" s="119">
        <v>67280</v>
      </c>
      <c r="G30" s="119">
        <v>0</v>
      </c>
      <c r="H30" s="119">
        <v>64846.5</v>
      </c>
      <c r="I30" s="119">
        <v>64175.6</v>
      </c>
    </row>
    <row r="31" spans="1:9" x14ac:dyDescent="0.25">
      <c r="A31" s="110" t="s">
        <v>142</v>
      </c>
      <c r="B31" s="110" t="s">
        <v>156</v>
      </c>
      <c r="C31" s="111" t="s">
        <v>115</v>
      </c>
      <c r="D31" s="112" t="s">
        <v>157</v>
      </c>
      <c r="E31" s="118" t="s">
        <v>158</v>
      </c>
      <c r="F31" s="119">
        <v>19700</v>
      </c>
      <c r="G31" s="119">
        <v>0</v>
      </c>
      <c r="H31" s="119">
        <v>9002.6</v>
      </c>
      <c r="I31" s="119">
        <v>9534.7000000000007</v>
      </c>
    </row>
    <row r="32" spans="1:9" ht="25.5" x14ac:dyDescent="0.25">
      <c r="A32" s="110" t="s">
        <v>142</v>
      </c>
      <c r="B32" s="110" t="s">
        <v>159</v>
      </c>
      <c r="C32" s="111" t="s">
        <v>115</v>
      </c>
      <c r="D32" s="112" t="s">
        <v>160</v>
      </c>
      <c r="E32" s="118" t="s">
        <v>161</v>
      </c>
      <c r="F32" s="119">
        <v>2220</v>
      </c>
      <c r="G32" s="119">
        <v>0</v>
      </c>
      <c r="H32" s="119">
        <v>198.7</v>
      </c>
      <c r="I32" s="119">
        <v>0</v>
      </c>
    </row>
    <row r="33" spans="1:9" x14ac:dyDescent="0.25">
      <c r="A33" s="107" t="s">
        <v>142</v>
      </c>
      <c r="B33" s="107" t="s">
        <v>162</v>
      </c>
      <c r="C33" s="108" t="s">
        <v>115</v>
      </c>
      <c r="D33" s="109" t="s">
        <v>163</v>
      </c>
      <c r="E33" s="116" t="s">
        <v>164</v>
      </c>
      <c r="F33" s="117">
        <v>30340</v>
      </c>
      <c r="G33" s="117">
        <v>0</v>
      </c>
      <c r="H33" s="117">
        <v>6060.2</v>
      </c>
      <c r="I33" s="117">
        <v>6060.2</v>
      </c>
    </row>
    <row r="34" spans="1:9" x14ac:dyDescent="0.25">
      <c r="A34" s="107" t="s">
        <v>142</v>
      </c>
      <c r="B34" s="107" t="s">
        <v>165</v>
      </c>
      <c r="C34" s="108" t="s">
        <v>115</v>
      </c>
      <c r="D34" s="109" t="s">
        <v>166</v>
      </c>
      <c r="E34" s="116" t="s">
        <v>133</v>
      </c>
      <c r="F34" s="117">
        <v>30340</v>
      </c>
      <c r="G34" s="117">
        <v>0</v>
      </c>
      <c r="H34" s="117">
        <v>6060.2</v>
      </c>
      <c r="I34" s="117">
        <v>6060.2</v>
      </c>
    </row>
    <row r="35" spans="1:9" x14ac:dyDescent="0.25">
      <c r="A35" s="110" t="s">
        <v>142</v>
      </c>
      <c r="B35" s="110" t="s">
        <v>165</v>
      </c>
      <c r="C35" s="111" t="s">
        <v>121</v>
      </c>
      <c r="D35" s="112" t="s">
        <v>167</v>
      </c>
      <c r="E35" s="118" t="s">
        <v>136</v>
      </c>
      <c r="F35" s="119">
        <v>23560</v>
      </c>
      <c r="G35" s="119">
        <v>0</v>
      </c>
      <c r="H35" s="119">
        <v>6060.2</v>
      </c>
      <c r="I35" s="119">
        <v>6060.2</v>
      </c>
    </row>
    <row r="36" spans="1:9" x14ac:dyDescent="0.25">
      <c r="A36" s="107" t="s">
        <v>142</v>
      </c>
      <c r="B36" s="107" t="s">
        <v>165</v>
      </c>
      <c r="C36" s="108" t="s">
        <v>168</v>
      </c>
      <c r="D36" s="109" t="s">
        <v>169</v>
      </c>
      <c r="E36" s="116" t="s">
        <v>170</v>
      </c>
      <c r="F36" s="117">
        <v>6780</v>
      </c>
      <c r="G36" s="117">
        <v>0</v>
      </c>
      <c r="H36" s="117">
        <v>0</v>
      </c>
      <c r="I36" s="117">
        <v>0</v>
      </c>
    </row>
    <row r="37" spans="1:9" x14ac:dyDescent="0.25">
      <c r="A37" s="110" t="s">
        <v>142</v>
      </c>
      <c r="B37" s="110" t="s">
        <v>165</v>
      </c>
      <c r="C37" s="111" t="s">
        <v>171</v>
      </c>
      <c r="D37" s="112" t="s">
        <v>172</v>
      </c>
      <c r="E37" s="118" t="s">
        <v>153</v>
      </c>
      <c r="F37" s="119">
        <v>6780</v>
      </c>
      <c r="G37" s="119">
        <v>0</v>
      </c>
      <c r="H37" s="119">
        <v>0</v>
      </c>
      <c r="I37" s="119">
        <v>0</v>
      </c>
    </row>
    <row r="38" spans="1:9" x14ac:dyDescent="0.25">
      <c r="A38" s="107" t="s">
        <v>142</v>
      </c>
      <c r="B38" s="107" t="s">
        <v>173</v>
      </c>
      <c r="C38" s="108" t="s">
        <v>115</v>
      </c>
      <c r="D38" s="109" t="s">
        <v>174</v>
      </c>
      <c r="E38" s="116" t="s">
        <v>156</v>
      </c>
      <c r="F38" s="117">
        <v>833408</v>
      </c>
      <c r="G38" s="117">
        <v>0</v>
      </c>
      <c r="H38" s="117">
        <v>734335.7</v>
      </c>
      <c r="I38" s="117">
        <v>827669</v>
      </c>
    </row>
    <row r="39" spans="1:9" x14ac:dyDescent="0.25">
      <c r="A39" s="107" t="s">
        <v>142</v>
      </c>
      <c r="B39" s="107" t="s">
        <v>175</v>
      </c>
      <c r="C39" s="108" t="s">
        <v>115</v>
      </c>
      <c r="D39" s="109" t="s">
        <v>166</v>
      </c>
      <c r="E39" s="116" t="s">
        <v>159</v>
      </c>
      <c r="F39" s="117">
        <v>833408</v>
      </c>
      <c r="G39" s="117">
        <v>0</v>
      </c>
      <c r="H39" s="117">
        <v>734335.7</v>
      </c>
      <c r="I39" s="117">
        <v>827669</v>
      </c>
    </row>
    <row r="40" spans="1:9" x14ac:dyDescent="0.25">
      <c r="A40" s="110" t="s">
        <v>142</v>
      </c>
      <c r="B40" s="110" t="s">
        <v>175</v>
      </c>
      <c r="C40" s="111" t="s">
        <v>121</v>
      </c>
      <c r="D40" s="112" t="s">
        <v>167</v>
      </c>
      <c r="E40" s="118" t="s">
        <v>176</v>
      </c>
      <c r="F40" s="119">
        <v>833408</v>
      </c>
      <c r="G40" s="119">
        <v>0</v>
      </c>
      <c r="H40" s="119">
        <v>734335.7</v>
      </c>
      <c r="I40" s="119">
        <v>827669</v>
      </c>
    </row>
    <row r="41" spans="1:9" x14ac:dyDescent="0.25">
      <c r="A41" s="107" t="s">
        <v>142</v>
      </c>
      <c r="B41" s="107" t="s">
        <v>177</v>
      </c>
      <c r="C41" s="108" t="s">
        <v>115</v>
      </c>
      <c r="D41" s="109" t="s">
        <v>178</v>
      </c>
      <c r="E41" s="116" t="s">
        <v>179</v>
      </c>
      <c r="F41" s="117">
        <v>74927</v>
      </c>
      <c r="G41" s="117">
        <v>0</v>
      </c>
      <c r="H41" s="117">
        <v>50374.9</v>
      </c>
      <c r="I41" s="117">
        <v>327190.90000000002</v>
      </c>
    </row>
    <row r="42" spans="1:9" x14ac:dyDescent="0.25">
      <c r="A42" s="107" t="s">
        <v>142</v>
      </c>
      <c r="B42" s="107" t="s">
        <v>180</v>
      </c>
      <c r="C42" s="108" t="s">
        <v>115</v>
      </c>
      <c r="D42" s="109" t="s">
        <v>181</v>
      </c>
      <c r="E42" s="116" t="s">
        <v>182</v>
      </c>
      <c r="F42" s="117">
        <v>74927</v>
      </c>
      <c r="G42" s="117">
        <v>0</v>
      </c>
      <c r="H42" s="117">
        <v>50374.9</v>
      </c>
      <c r="I42" s="117">
        <v>327190.90000000002</v>
      </c>
    </row>
    <row r="43" spans="1:9" x14ac:dyDescent="0.25">
      <c r="A43" s="107" t="s">
        <v>142</v>
      </c>
      <c r="B43" s="107" t="s">
        <v>180</v>
      </c>
      <c r="C43" s="108" t="s">
        <v>121</v>
      </c>
      <c r="D43" s="109" t="s">
        <v>183</v>
      </c>
      <c r="E43" s="116" t="s">
        <v>184</v>
      </c>
      <c r="F43" s="117">
        <v>25292</v>
      </c>
      <c r="G43" s="117">
        <v>0</v>
      </c>
      <c r="H43" s="117">
        <v>14832.9</v>
      </c>
      <c r="I43" s="117">
        <v>294501.90000000002</v>
      </c>
    </row>
    <row r="44" spans="1:9" x14ac:dyDescent="0.25">
      <c r="A44" s="110" t="s">
        <v>142</v>
      </c>
      <c r="B44" s="110" t="s">
        <v>180</v>
      </c>
      <c r="C44" s="111" t="s">
        <v>185</v>
      </c>
      <c r="D44" s="112" t="s">
        <v>186</v>
      </c>
      <c r="E44" s="118" t="s">
        <v>162</v>
      </c>
      <c r="F44" s="119">
        <v>25292</v>
      </c>
      <c r="G44" s="119">
        <v>0</v>
      </c>
      <c r="H44" s="119">
        <v>14832.9</v>
      </c>
      <c r="I44" s="119">
        <v>30921.9</v>
      </c>
    </row>
    <row r="45" spans="1:9" x14ac:dyDescent="0.25">
      <c r="A45" s="110" t="s">
        <v>142</v>
      </c>
      <c r="B45" s="110" t="s">
        <v>180</v>
      </c>
      <c r="C45" s="111" t="s">
        <v>127</v>
      </c>
      <c r="D45" s="112" t="s">
        <v>187</v>
      </c>
      <c r="E45" s="118" t="s">
        <v>188</v>
      </c>
      <c r="F45" s="119">
        <v>0</v>
      </c>
      <c r="G45" s="119">
        <v>0</v>
      </c>
      <c r="H45" s="119">
        <v>0</v>
      </c>
      <c r="I45" s="119">
        <v>1286.0999999999999</v>
      </c>
    </row>
    <row r="46" spans="1:9" x14ac:dyDescent="0.25">
      <c r="A46" s="110" t="s">
        <v>142</v>
      </c>
      <c r="B46" s="110" t="s">
        <v>180</v>
      </c>
      <c r="C46" s="111" t="s">
        <v>562</v>
      </c>
      <c r="D46" s="112" t="s">
        <v>563</v>
      </c>
      <c r="E46" s="118" t="s">
        <v>191</v>
      </c>
      <c r="F46" s="119">
        <v>0</v>
      </c>
      <c r="G46" s="119">
        <v>0</v>
      </c>
      <c r="H46" s="119">
        <v>0</v>
      </c>
      <c r="I46" s="119">
        <v>262293.90000000002</v>
      </c>
    </row>
    <row r="47" spans="1:9" x14ac:dyDescent="0.25">
      <c r="A47" s="110" t="s">
        <v>142</v>
      </c>
      <c r="B47" s="110" t="s">
        <v>180</v>
      </c>
      <c r="C47" s="111" t="s">
        <v>199</v>
      </c>
      <c r="D47" s="112" t="s">
        <v>692</v>
      </c>
      <c r="E47" s="118" t="s">
        <v>194</v>
      </c>
      <c r="F47" s="119">
        <v>2800</v>
      </c>
      <c r="G47" s="119">
        <v>0</v>
      </c>
      <c r="H47" s="119">
        <v>0</v>
      </c>
      <c r="I47" s="119">
        <v>0</v>
      </c>
    </row>
    <row r="48" spans="1:9" x14ac:dyDescent="0.25">
      <c r="A48" s="110" t="s">
        <v>142</v>
      </c>
      <c r="B48" s="110" t="s">
        <v>180</v>
      </c>
      <c r="C48" s="111" t="s">
        <v>189</v>
      </c>
      <c r="D48" s="112" t="s">
        <v>190</v>
      </c>
      <c r="E48" s="118" t="s">
        <v>165</v>
      </c>
      <c r="F48" s="119">
        <v>46835</v>
      </c>
      <c r="G48" s="119">
        <v>0</v>
      </c>
      <c r="H48" s="119">
        <v>35542</v>
      </c>
      <c r="I48" s="119">
        <v>32689.1</v>
      </c>
    </row>
    <row r="49" spans="1:9" x14ac:dyDescent="0.25">
      <c r="A49" s="107" t="s">
        <v>142</v>
      </c>
      <c r="B49" s="107" t="s">
        <v>192</v>
      </c>
      <c r="C49" s="108" t="s">
        <v>115</v>
      </c>
      <c r="D49" s="109" t="s">
        <v>193</v>
      </c>
      <c r="E49" s="116" t="s">
        <v>198</v>
      </c>
      <c r="F49" s="117">
        <v>1116868</v>
      </c>
      <c r="G49" s="117">
        <v>0</v>
      </c>
      <c r="H49" s="117">
        <v>1094817.3</v>
      </c>
      <c r="I49" s="117">
        <v>494636.79999999999</v>
      </c>
    </row>
    <row r="50" spans="1:9" x14ac:dyDescent="0.25">
      <c r="A50" s="110" t="s">
        <v>142</v>
      </c>
      <c r="B50" s="110" t="s">
        <v>564</v>
      </c>
      <c r="C50" s="111" t="s">
        <v>115</v>
      </c>
      <c r="D50" s="112" t="s">
        <v>565</v>
      </c>
      <c r="E50" s="118" t="s">
        <v>201</v>
      </c>
      <c r="F50" s="119">
        <v>1100</v>
      </c>
      <c r="G50" s="119">
        <v>0</v>
      </c>
      <c r="H50" s="119">
        <v>1083.5</v>
      </c>
      <c r="I50" s="119">
        <v>1083.5</v>
      </c>
    </row>
    <row r="51" spans="1:9" x14ac:dyDescent="0.25">
      <c r="A51" s="107" t="s">
        <v>142</v>
      </c>
      <c r="B51" s="107" t="s">
        <v>195</v>
      </c>
      <c r="C51" s="108" t="s">
        <v>115</v>
      </c>
      <c r="D51" s="109" t="s">
        <v>196</v>
      </c>
      <c r="E51" s="116" t="s">
        <v>204</v>
      </c>
      <c r="F51" s="117">
        <v>49030</v>
      </c>
      <c r="G51" s="117">
        <v>0</v>
      </c>
      <c r="H51" s="117">
        <v>42657.2</v>
      </c>
      <c r="I51" s="117">
        <v>41477.9</v>
      </c>
    </row>
    <row r="52" spans="1:9" x14ac:dyDescent="0.25">
      <c r="A52" s="110" t="s">
        <v>142</v>
      </c>
      <c r="B52" s="110" t="s">
        <v>195</v>
      </c>
      <c r="C52" s="111" t="s">
        <v>121</v>
      </c>
      <c r="D52" s="112" t="s">
        <v>197</v>
      </c>
      <c r="E52" s="118" t="s">
        <v>207</v>
      </c>
      <c r="F52" s="119">
        <v>19012</v>
      </c>
      <c r="G52" s="119">
        <v>0</v>
      </c>
      <c r="H52" s="119">
        <v>15630.2</v>
      </c>
      <c r="I52" s="119">
        <v>14450.9</v>
      </c>
    </row>
    <row r="53" spans="1:9" x14ac:dyDescent="0.25">
      <c r="A53" s="110" t="s">
        <v>142</v>
      </c>
      <c r="B53" s="110" t="s">
        <v>195</v>
      </c>
      <c r="C53" s="111" t="s">
        <v>199</v>
      </c>
      <c r="D53" s="112" t="s">
        <v>200</v>
      </c>
      <c r="E53" s="118" t="s">
        <v>209</v>
      </c>
      <c r="F53" s="119">
        <v>30018</v>
      </c>
      <c r="G53" s="119">
        <v>0</v>
      </c>
      <c r="H53" s="119">
        <v>27027</v>
      </c>
      <c r="I53" s="119">
        <v>27027</v>
      </c>
    </row>
    <row r="54" spans="1:9" x14ac:dyDescent="0.25">
      <c r="A54" s="110" t="s">
        <v>142</v>
      </c>
      <c r="B54" s="110" t="s">
        <v>202</v>
      </c>
      <c r="C54" s="111" t="s">
        <v>115</v>
      </c>
      <c r="D54" s="112" t="s">
        <v>203</v>
      </c>
      <c r="E54" s="118" t="s">
        <v>173</v>
      </c>
      <c r="F54" s="119">
        <v>408595</v>
      </c>
      <c r="G54" s="119">
        <v>0</v>
      </c>
      <c r="H54" s="119">
        <v>401190.9</v>
      </c>
      <c r="I54" s="119">
        <v>401190.9</v>
      </c>
    </row>
    <row r="55" spans="1:9" x14ac:dyDescent="0.25">
      <c r="A55" s="107" t="s">
        <v>142</v>
      </c>
      <c r="B55" s="107" t="s">
        <v>205</v>
      </c>
      <c r="C55" s="108" t="s">
        <v>115</v>
      </c>
      <c r="D55" s="109" t="s">
        <v>206</v>
      </c>
      <c r="E55" s="116" t="s">
        <v>113</v>
      </c>
      <c r="F55" s="117">
        <v>658143</v>
      </c>
      <c r="G55" s="117">
        <v>0</v>
      </c>
      <c r="H55" s="117">
        <v>649885.69999999995</v>
      </c>
      <c r="I55" s="117">
        <v>50884.5</v>
      </c>
    </row>
    <row r="56" spans="1:9" x14ac:dyDescent="0.25">
      <c r="A56" s="110" t="s">
        <v>142</v>
      </c>
      <c r="B56" s="110" t="s">
        <v>205</v>
      </c>
      <c r="C56" s="111" t="s">
        <v>208</v>
      </c>
      <c r="D56" s="112" t="s">
        <v>206</v>
      </c>
      <c r="E56" s="118" t="s">
        <v>142</v>
      </c>
      <c r="F56" s="119">
        <v>658143</v>
      </c>
      <c r="G56" s="119">
        <v>0</v>
      </c>
      <c r="H56" s="119">
        <v>649885.69999999995</v>
      </c>
      <c r="I56" s="119">
        <v>50884.5</v>
      </c>
    </row>
    <row r="57" spans="1:9" x14ac:dyDescent="0.25">
      <c r="A57" s="107" t="s">
        <v>210</v>
      </c>
      <c r="B57" s="107" t="s">
        <v>143</v>
      </c>
      <c r="C57" s="108" t="s">
        <v>115</v>
      </c>
      <c r="D57" s="109" t="s">
        <v>211</v>
      </c>
      <c r="E57" s="116" t="s">
        <v>210</v>
      </c>
      <c r="F57" s="117">
        <v>0</v>
      </c>
      <c r="G57" s="117">
        <v>0</v>
      </c>
      <c r="H57" s="117">
        <v>0</v>
      </c>
      <c r="I57" s="117">
        <v>708583.5</v>
      </c>
    </row>
    <row r="58" spans="1:9" x14ac:dyDescent="0.25">
      <c r="A58" s="107" t="s">
        <v>210</v>
      </c>
      <c r="B58" s="107" t="s">
        <v>177</v>
      </c>
      <c r="C58" s="108" t="s">
        <v>115</v>
      </c>
      <c r="D58" s="109" t="s">
        <v>212</v>
      </c>
      <c r="E58" s="116" t="s">
        <v>175</v>
      </c>
      <c r="F58" s="117">
        <v>0</v>
      </c>
      <c r="G58" s="117">
        <v>0</v>
      </c>
      <c r="H58" s="117">
        <v>0</v>
      </c>
      <c r="I58" s="117">
        <v>708583.5</v>
      </c>
    </row>
    <row r="59" spans="1:9" x14ac:dyDescent="0.25">
      <c r="A59" s="107" t="s">
        <v>210</v>
      </c>
      <c r="B59" s="107" t="s">
        <v>180</v>
      </c>
      <c r="C59" s="108" t="s">
        <v>115</v>
      </c>
      <c r="D59" s="109" t="s">
        <v>213</v>
      </c>
      <c r="E59" s="116" t="s">
        <v>218</v>
      </c>
      <c r="F59" s="117">
        <v>0</v>
      </c>
      <c r="G59" s="117">
        <v>0</v>
      </c>
      <c r="H59" s="117">
        <v>0</v>
      </c>
      <c r="I59" s="117">
        <v>538585</v>
      </c>
    </row>
    <row r="60" spans="1:9" x14ac:dyDescent="0.25">
      <c r="A60" s="110" t="s">
        <v>210</v>
      </c>
      <c r="B60" s="110" t="s">
        <v>180</v>
      </c>
      <c r="C60" s="111" t="s">
        <v>199</v>
      </c>
      <c r="D60" s="112" t="s">
        <v>214</v>
      </c>
      <c r="E60" s="118" t="s">
        <v>219</v>
      </c>
      <c r="F60" s="119">
        <v>0</v>
      </c>
      <c r="G60" s="119">
        <v>0</v>
      </c>
      <c r="H60" s="119">
        <v>0</v>
      </c>
      <c r="I60" s="119">
        <v>538585</v>
      </c>
    </row>
    <row r="61" spans="1:9" x14ac:dyDescent="0.25">
      <c r="A61" s="110" t="s">
        <v>210</v>
      </c>
      <c r="B61" s="110" t="s">
        <v>215</v>
      </c>
      <c r="C61" s="111" t="s">
        <v>115</v>
      </c>
      <c r="D61" s="112" t="s">
        <v>216</v>
      </c>
      <c r="E61" s="118" t="s">
        <v>124</v>
      </c>
      <c r="F61" s="119">
        <v>0</v>
      </c>
      <c r="G61" s="119">
        <v>0</v>
      </c>
      <c r="H61" s="119">
        <v>0</v>
      </c>
      <c r="I61" s="119">
        <v>33880.5</v>
      </c>
    </row>
    <row r="62" spans="1:9" x14ac:dyDescent="0.25">
      <c r="A62" s="107" t="s">
        <v>210</v>
      </c>
      <c r="B62" s="107" t="s">
        <v>217</v>
      </c>
      <c r="C62" s="108" t="s">
        <v>115</v>
      </c>
      <c r="D62" s="109" t="s">
        <v>166</v>
      </c>
      <c r="E62" s="116" t="s">
        <v>223</v>
      </c>
      <c r="F62" s="117">
        <v>0</v>
      </c>
      <c r="G62" s="117">
        <v>0</v>
      </c>
      <c r="H62" s="117">
        <v>0</v>
      </c>
      <c r="I62" s="117">
        <v>136117.9</v>
      </c>
    </row>
    <row r="63" spans="1:9" x14ac:dyDescent="0.25">
      <c r="A63" s="110" t="s">
        <v>210</v>
      </c>
      <c r="B63" s="110" t="s">
        <v>217</v>
      </c>
      <c r="C63" s="111" t="s">
        <v>121</v>
      </c>
      <c r="D63" s="112" t="s">
        <v>167</v>
      </c>
      <c r="E63" s="118" t="s">
        <v>225</v>
      </c>
      <c r="F63" s="119">
        <v>0</v>
      </c>
      <c r="G63" s="119">
        <v>0</v>
      </c>
      <c r="H63" s="119">
        <v>0</v>
      </c>
      <c r="I63" s="119">
        <v>63887.199999999997</v>
      </c>
    </row>
    <row r="64" spans="1:9" x14ac:dyDescent="0.25">
      <c r="A64" s="107" t="s">
        <v>210</v>
      </c>
      <c r="B64" s="107" t="s">
        <v>217</v>
      </c>
      <c r="C64" s="108" t="s">
        <v>168</v>
      </c>
      <c r="D64" s="109" t="s">
        <v>220</v>
      </c>
      <c r="E64" s="116" t="s">
        <v>177</v>
      </c>
      <c r="F64" s="117">
        <v>0</v>
      </c>
      <c r="G64" s="117">
        <v>0</v>
      </c>
      <c r="H64" s="117">
        <v>0</v>
      </c>
      <c r="I64" s="117">
        <v>72230.7</v>
      </c>
    </row>
    <row r="65" spans="1:9" x14ac:dyDescent="0.25">
      <c r="A65" s="110" t="s">
        <v>210</v>
      </c>
      <c r="B65" s="110" t="s">
        <v>217</v>
      </c>
      <c r="C65" s="111" t="s">
        <v>221</v>
      </c>
      <c r="D65" s="112" t="s">
        <v>222</v>
      </c>
      <c r="E65" s="118" t="s">
        <v>228</v>
      </c>
      <c r="F65" s="119">
        <v>0</v>
      </c>
      <c r="G65" s="119">
        <v>0</v>
      </c>
      <c r="H65" s="119">
        <v>0</v>
      </c>
      <c r="I65" s="119">
        <v>8522.9</v>
      </c>
    </row>
    <row r="66" spans="1:9" ht="25.5" x14ac:dyDescent="0.25">
      <c r="A66" s="110" t="s">
        <v>210</v>
      </c>
      <c r="B66" s="110" t="s">
        <v>217</v>
      </c>
      <c r="C66" s="111" t="s">
        <v>171</v>
      </c>
      <c r="D66" s="112" t="s">
        <v>224</v>
      </c>
      <c r="E66" s="118" t="s">
        <v>180</v>
      </c>
      <c r="F66" s="119">
        <v>0</v>
      </c>
      <c r="G66" s="119">
        <v>0</v>
      </c>
      <c r="H66" s="119">
        <v>0</v>
      </c>
      <c r="I66" s="119">
        <v>58266.1</v>
      </c>
    </row>
    <row r="67" spans="1:9" x14ac:dyDescent="0.25">
      <c r="A67" s="110" t="s">
        <v>210</v>
      </c>
      <c r="B67" s="110" t="s">
        <v>217</v>
      </c>
      <c r="C67" s="111" t="s">
        <v>208</v>
      </c>
      <c r="D67" s="112" t="s">
        <v>226</v>
      </c>
      <c r="E67" s="118" t="s">
        <v>215</v>
      </c>
      <c r="F67" s="119">
        <v>0</v>
      </c>
      <c r="G67" s="119">
        <v>0</v>
      </c>
      <c r="H67" s="119">
        <v>0</v>
      </c>
      <c r="I67" s="119">
        <v>5441.6</v>
      </c>
    </row>
    <row r="68" spans="1:9" x14ac:dyDescent="0.25">
      <c r="A68" s="107" t="s">
        <v>223</v>
      </c>
      <c r="B68" s="107" t="s">
        <v>143</v>
      </c>
      <c r="C68" s="108" t="s">
        <v>115</v>
      </c>
      <c r="D68" s="109" t="s">
        <v>227</v>
      </c>
      <c r="E68" s="116" t="s">
        <v>217</v>
      </c>
      <c r="F68" s="117">
        <v>17800</v>
      </c>
      <c r="G68" s="117">
        <v>0</v>
      </c>
      <c r="H68" s="117">
        <v>5952.2</v>
      </c>
      <c r="I68" s="117">
        <v>15958</v>
      </c>
    </row>
    <row r="69" spans="1:9" x14ac:dyDescent="0.25">
      <c r="A69" s="107" t="s">
        <v>223</v>
      </c>
      <c r="B69" s="107" t="s">
        <v>133</v>
      </c>
      <c r="C69" s="108" t="s">
        <v>115</v>
      </c>
      <c r="D69" s="109" t="s">
        <v>229</v>
      </c>
      <c r="E69" s="116" t="s">
        <v>233</v>
      </c>
      <c r="F69" s="117">
        <v>17800</v>
      </c>
      <c r="G69" s="117">
        <v>0</v>
      </c>
      <c r="H69" s="117">
        <v>5952.2</v>
      </c>
      <c r="I69" s="117">
        <v>15958</v>
      </c>
    </row>
    <row r="70" spans="1:9" x14ac:dyDescent="0.25">
      <c r="A70" s="107" t="s">
        <v>223</v>
      </c>
      <c r="B70" s="107" t="s">
        <v>136</v>
      </c>
      <c r="C70" s="108" t="s">
        <v>115</v>
      </c>
      <c r="D70" s="109" t="s">
        <v>230</v>
      </c>
      <c r="E70" s="116" t="s">
        <v>236</v>
      </c>
      <c r="F70" s="117">
        <v>17800</v>
      </c>
      <c r="G70" s="117">
        <v>0</v>
      </c>
      <c r="H70" s="117">
        <v>5952.2</v>
      </c>
      <c r="I70" s="117">
        <v>15958</v>
      </c>
    </row>
    <row r="71" spans="1:9" x14ac:dyDescent="0.25">
      <c r="A71" s="107" t="s">
        <v>223</v>
      </c>
      <c r="B71" s="107" t="s">
        <v>136</v>
      </c>
      <c r="C71" s="108" t="s">
        <v>121</v>
      </c>
      <c r="D71" s="109" t="s">
        <v>229</v>
      </c>
      <c r="E71" s="116" t="s">
        <v>238</v>
      </c>
      <c r="F71" s="117">
        <v>17800</v>
      </c>
      <c r="G71" s="117">
        <v>0</v>
      </c>
      <c r="H71" s="117">
        <v>5952.2</v>
      </c>
      <c r="I71" s="117">
        <v>15958</v>
      </c>
    </row>
    <row r="72" spans="1:9" ht="25.5" x14ac:dyDescent="0.25">
      <c r="A72" s="110" t="s">
        <v>223</v>
      </c>
      <c r="B72" s="110" t="s">
        <v>136</v>
      </c>
      <c r="C72" s="111" t="s">
        <v>231</v>
      </c>
      <c r="D72" s="112" t="s">
        <v>232</v>
      </c>
      <c r="E72" s="118" t="s">
        <v>240</v>
      </c>
      <c r="F72" s="119">
        <v>2800</v>
      </c>
      <c r="G72" s="119">
        <v>0</v>
      </c>
      <c r="H72" s="119">
        <v>2800</v>
      </c>
      <c r="I72" s="119">
        <v>23.3</v>
      </c>
    </row>
    <row r="73" spans="1:9" ht="15" customHeight="1" x14ac:dyDescent="0.25">
      <c r="A73" s="110" t="s">
        <v>223</v>
      </c>
      <c r="B73" s="110" t="s">
        <v>136</v>
      </c>
      <c r="C73" s="111" t="s">
        <v>234</v>
      </c>
      <c r="D73" s="112" t="s">
        <v>235</v>
      </c>
      <c r="E73" s="118" t="s">
        <v>566</v>
      </c>
      <c r="F73" s="119">
        <v>15000</v>
      </c>
      <c r="G73" s="119">
        <v>0</v>
      </c>
      <c r="H73" s="119">
        <v>3152.2</v>
      </c>
      <c r="I73" s="119">
        <v>15934.7</v>
      </c>
    </row>
    <row r="74" spans="1:9" ht="15" customHeight="1" x14ac:dyDescent="0.25">
      <c r="A74" s="107" t="s">
        <v>130</v>
      </c>
      <c r="B74" s="107" t="s">
        <v>130</v>
      </c>
      <c r="C74" s="108" t="s">
        <v>130</v>
      </c>
      <c r="D74" s="109" t="s">
        <v>237</v>
      </c>
      <c r="E74" s="116" t="s">
        <v>567</v>
      </c>
      <c r="F74" s="117">
        <v>2436564</v>
      </c>
      <c r="G74" s="117">
        <v>2120182.1</v>
      </c>
      <c r="H74" s="117">
        <v>2120182.1</v>
      </c>
      <c r="I74" s="117">
        <v>2653207.1</v>
      </c>
    </row>
    <row r="75" spans="1:9" ht="21" customHeight="1" x14ac:dyDescent="0.25">
      <c r="A75" s="107" t="s">
        <v>130</v>
      </c>
      <c r="B75" s="107" t="s">
        <v>130</v>
      </c>
      <c r="C75" s="108" t="s">
        <v>130</v>
      </c>
      <c r="D75" s="109" t="s">
        <v>239</v>
      </c>
      <c r="E75" s="116" t="s">
        <v>693</v>
      </c>
      <c r="F75" s="117">
        <v>9190445</v>
      </c>
      <c r="G75" s="117">
        <v>8866856.1999999993</v>
      </c>
      <c r="H75" s="117">
        <v>8866856.1999999993</v>
      </c>
      <c r="I75" s="117">
        <v>9991499</v>
      </c>
    </row>
    <row r="76" spans="1:9" ht="14.25" customHeight="1" x14ac:dyDescent="0.25">
      <c r="A76" s="101"/>
      <c r="B76" s="101"/>
      <c r="C76" s="101"/>
      <c r="D76" s="101"/>
      <c r="E76" s="101"/>
      <c r="F76" s="101"/>
      <c r="G76" s="101"/>
      <c r="H76" s="101"/>
      <c r="I76" s="101"/>
    </row>
    <row r="77" spans="1:9" ht="15" customHeight="1" x14ac:dyDescent="0.25">
      <c r="A77" s="101"/>
      <c r="B77" s="101"/>
      <c r="C77" s="101"/>
      <c r="D77" s="101"/>
      <c r="E77" s="101"/>
      <c r="F77" s="101"/>
      <c r="G77" s="101"/>
      <c r="H77" s="101"/>
      <c r="I77" s="101"/>
    </row>
    <row r="78" spans="1:9" x14ac:dyDescent="0.25">
      <c r="A78" s="101"/>
      <c r="B78" s="101"/>
      <c r="C78" s="101"/>
      <c r="D78" s="145" t="s">
        <v>241</v>
      </c>
      <c r="E78" s="239" t="s">
        <v>242</v>
      </c>
      <c r="F78" s="239"/>
      <c r="G78" s="239"/>
      <c r="H78" s="102" t="s">
        <v>243</v>
      </c>
      <c r="I78" s="102"/>
    </row>
    <row r="79" spans="1:9" ht="15" customHeight="1" x14ac:dyDescent="0.25">
      <c r="A79" s="101"/>
      <c r="B79" s="101"/>
      <c r="C79" s="101"/>
      <c r="D79" s="113" t="s">
        <v>244</v>
      </c>
      <c r="E79" s="101"/>
      <c r="F79" s="101"/>
      <c r="G79" s="101"/>
      <c r="H79" s="101"/>
      <c r="I79" s="101"/>
    </row>
    <row r="80" spans="1:9" ht="15" customHeight="1" x14ac:dyDescent="0.25"/>
    <row r="81" ht="15" customHeight="1" x14ac:dyDescent="0.25"/>
  </sheetData>
  <mergeCells count="19">
    <mergeCell ref="E78:G7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workbookViewId="0">
      <selection activeCell="B9" sqref="B9:D9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A1" s="101"/>
      <c r="B1" s="101"/>
      <c r="C1" s="101"/>
      <c r="D1" s="101"/>
      <c r="E1" s="237" t="s">
        <v>90</v>
      </c>
      <c r="F1" s="237"/>
      <c r="G1" s="237"/>
      <c r="H1" s="237"/>
      <c r="I1" s="237"/>
    </row>
    <row r="2" spans="1:9" ht="33.6" customHeight="1" x14ac:dyDescent="0.25">
      <c r="A2" s="238" t="s">
        <v>91</v>
      </c>
      <c r="B2" s="238"/>
      <c r="C2" s="238"/>
      <c r="D2" s="238"/>
      <c r="E2" s="238"/>
      <c r="F2" s="238"/>
      <c r="G2" s="238"/>
      <c r="H2" s="238"/>
      <c r="I2" s="238"/>
    </row>
    <row r="3" spans="1:9" ht="15" customHeight="1" x14ac:dyDescent="0.25">
      <c r="A3" s="232" t="s">
        <v>690</v>
      </c>
      <c r="B3" s="232"/>
      <c r="C3" s="232"/>
      <c r="D3" s="232"/>
      <c r="E3" s="232"/>
      <c r="F3" s="232"/>
      <c r="G3" s="232"/>
      <c r="H3" s="232"/>
      <c r="I3" s="232"/>
    </row>
    <row r="4" spans="1:9" ht="9.75" customHeight="1" x14ac:dyDescent="0.25">
      <c r="A4" s="146"/>
      <c r="B4" s="146"/>
      <c r="C4" s="146"/>
      <c r="D4" s="146"/>
      <c r="E4" s="146"/>
      <c r="F4" s="146"/>
      <c r="G4" s="101"/>
      <c r="H4" s="101"/>
      <c r="I4" s="101"/>
    </row>
    <row r="5" spans="1:9" ht="13.5" customHeight="1" x14ac:dyDescent="0.25">
      <c r="A5" s="102"/>
      <c r="B5" s="235" t="s">
        <v>92</v>
      </c>
      <c r="C5" s="235"/>
      <c r="D5" s="235"/>
      <c r="E5" s="234" t="s">
        <v>93</v>
      </c>
      <c r="F5" s="234"/>
      <c r="G5" s="234"/>
      <c r="H5" s="234"/>
      <c r="I5" s="234"/>
    </row>
    <row r="6" spans="1:9" ht="13.5" customHeight="1" x14ac:dyDescent="0.25">
      <c r="A6" s="102" t="s">
        <v>94</v>
      </c>
      <c r="B6" s="235" t="s">
        <v>245</v>
      </c>
      <c r="C6" s="235"/>
      <c r="D6" s="235"/>
      <c r="E6" s="236"/>
      <c r="F6" s="236"/>
      <c r="G6" s="236"/>
      <c r="H6" s="236"/>
      <c r="I6" s="236"/>
    </row>
    <row r="7" spans="1:9" ht="13.5" customHeight="1" x14ac:dyDescent="0.25">
      <c r="A7" s="102"/>
      <c r="B7" s="235" t="s">
        <v>96</v>
      </c>
      <c r="C7" s="235"/>
      <c r="D7" s="235"/>
      <c r="E7" s="236" t="s">
        <v>691</v>
      </c>
      <c r="F7" s="236"/>
      <c r="G7" s="236"/>
      <c r="H7" s="236"/>
      <c r="I7" s="236"/>
    </row>
    <row r="8" spans="1:9" ht="13.5" customHeight="1" x14ac:dyDescent="0.25">
      <c r="A8" s="102"/>
      <c r="B8" s="235" t="s">
        <v>97</v>
      </c>
      <c r="C8" s="235"/>
      <c r="D8" s="235"/>
      <c r="E8" s="236"/>
      <c r="F8" s="236"/>
      <c r="G8" s="236"/>
      <c r="H8" s="236"/>
      <c r="I8" s="236"/>
    </row>
    <row r="9" spans="1:9" ht="13.5" customHeight="1" x14ac:dyDescent="0.25">
      <c r="A9" s="102"/>
      <c r="B9" s="235" t="s">
        <v>98</v>
      </c>
      <c r="C9" s="235"/>
      <c r="D9" s="235"/>
      <c r="E9" s="236"/>
      <c r="F9" s="236"/>
      <c r="G9" s="236"/>
      <c r="H9" s="236"/>
      <c r="I9" s="236"/>
    </row>
    <row r="10" spans="1:9" ht="13.5" customHeight="1" x14ac:dyDescent="0.25">
      <c r="A10" s="102"/>
      <c r="B10" s="235" t="s">
        <v>99</v>
      </c>
      <c r="C10" s="235"/>
      <c r="D10" s="235"/>
      <c r="E10" s="236"/>
      <c r="F10" s="236"/>
      <c r="G10" s="236"/>
      <c r="H10" s="236"/>
      <c r="I10" s="236"/>
    </row>
    <row r="11" spans="1:9" ht="13.5" customHeight="1" x14ac:dyDescent="0.25">
      <c r="A11" s="102"/>
      <c r="B11" s="235" t="s">
        <v>100</v>
      </c>
      <c r="C11" s="235"/>
      <c r="D11" s="235"/>
      <c r="E11" s="236" t="s">
        <v>246</v>
      </c>
      <c r="F11" s="236"/>
      <c r="G11" s="236"/>
      <c r="H11" s="236"/>
      <c r="I11" s="236"/>
    </row>
    <row r="12" spans="1:9" ht="8.25" customHeight="1" x14ac:dyDescent="0.25">
      <c r="A12" s="101"/>
      <c r="B12" s="101"/>
      <c r="C12" s="101"/>
      <c r="D12" s="101"/>
      <c r="E12" s="101"/>
      <c r="F12" s="101"/>
      <c r="G12" s="101"/>
      <c r="H12" s="101"/>
      <c r="I12" s="101"/>
    </row>
    <row r="13" spans="1:9" ht="54" x14ac:dyDescent="0.25">
      <c r="A13" s="103" t="s">
        <v>102</v>
      </c>
      <c r="B13" s="104" t="s">
        <v>103</v>
      </c>
      <c r="C13" s="103" t="s">
        <v>104</v>
      </c>
      <c r="D13" s="105" t="s">
        <v>105</v>
      </c>
      <c r="E13" s="105" t="s">
        <v>106</v>
      </c>
      <c r="F13" s="105" t="s">
        <v>107</v>
      </c>
      <c r="G13" s="105" t="s">
        <v>108</v>
      </c>
      <c r="H13" s="105" t="s">
        <v>109</v>
      </c>
      <c r="I13" s="105" t="s">
        <v>110</v>
      </c>
    </row>
    <row r="14" spans="1:9" ht="15" customHeight="1" x14ac:dyDescent="0.25">
      <c r="A14" s="240" t="s">
        <v>111</v>
      </c>
      <c r="B14" s="241"/>
      <c r="C14" s="242"/>
      <c r="D14" s="106" t="s">
        <v>112</v>
      </c>
      <c r="E14" s="106">
        <v>1</v>
      </c>
      <c r="F14" s="106">
        <v>2</v>
      </c>
      <c r="G14" s="106">
        <v>3</v>
      </c>
      <c r="H14" s="106">
        <v>4</v>
      </c>
      <c r="I14" s="106">
        <v>5</v>
      </c>
    </row>
    <row r="15" spans="1:9" x14ac:dyDescent="0.25">
      <c r="A15" s="107" t="s">
        <v>142</v>
      </c>
      <c r="B15" s="107" t="s">
        <v>143</v>
      </c>
      <c r="C15" s="108" t="s">
        <v>115</v>
      </c>
      <c r="D15" s="109" t="s">
        <v>144</v>
      </c>
      <c r="E15" s="116" t="s">
        <v>117</v>
      </c>
      <c r="F15" s="117">
        <v>86971.1</v>
      </c>
      <c r="G15" s="117">
        <v>0</v>
      </c>
      <c r="H15" s="117">
        <v>63553.4</v>
      </c>
      <c r="I15" s="117">
        <v>63553.4</v>
      </c>
    </row>
    <row r="16" spans="1:9" x14ac:dyDescent="0.25">
      <c r="A16" s="107" t="s">
        <v>142</v>
      </c>
      <c r="B16" s="107" t="s">
        <v>114</v>
      </c>
      <c r="C16" s="108" t="s">
        <v>115</v>
      </c>
      <c r="D16" s="109" t="s">
        <v>145</v>
      </c>
      <c r="E16" s="116" t="s">
        <v>120</v>
      </c>
      <c r="F16" s="117">
        <v>86971.1</v>
      </c>
      <c r="G16" s="117">
        <v>0</v>
      </c>
      <c r="H16" s="117">
        <v>63553.4</v>
      </c>
      <c r="I16" s="117">
        <v>63553.4</v>
      </c>
    </row>
    <row r="17" spans="1:9" x14ac:dyDescent="0.25">
      <c r="A17" s="110" t="s">
        <v>142</v>
      </c>
      <c r="B17" s="110" t="s">
        <v>118</v>
      </c>
      <c r="C17" s="111" t="s">
        <v>115</v>
      </c>
      <c r="D17" s="112" t="s">
        <v>147</v>
      </c>
      <c r="E17" s="118" t="s">
        <v>123</v>
      </c>
      <c r="F17" s="119">
        <v>5191.7</v>
      </c>
      <c r="G17" s="119">
        <v>0</v>
      </c>
      <c r="H17" s="119">
        <v>0</v>
      </c>
      <c r="I17" s="119">
        <v>0</v>
      </c>
    </row>
    <row r="18" spans="1:9" x14ac:dyDescent="0.25">
      <c r="A18" s="110" t="s">
        <v>142</v>
      </c>
      <c r="B18" s="110" t="s">
        <v>146</v>
      </c>
      <c r="C18" s="111" t="s">
        <v>115</v>
      </c>
      <c r="D18" s="112" t="s">
        <v>247</v>
      </c>
      <c r="E18" s="118" t="s">
        <v>126</v>
      </c>
      <c r="F18" s="119">
        <v>81779.399999999994</v>
      </c>
      <c r="G18" s="119">
        <v>0</v>
      </c>
      <c r="H18" s="119">
        <v>63553.4</v>
      </c>
      <c r="I18" s="119">
        <v>63553.4</v>
      </c>
    </row>
    <row r="19" spans="1:9" x14ac:dyDescent="0.25">
      <c r="A19" s="107" t="s">
        <v>142</v>
      </c>
      <c r="B19" s="107" t="s">
        <v>192</v>
      </c>
      <c r="C19" s="108" t="s">
        <v>115</v>
      </c>
      <c r="D19" s="109" t="s">
        <v>193</v>
      </c>
      <c r="E19" s="116" t="s">
        <v>129</v>
      </c>
      <c r="F19" s="117">
        <v>0</v>
      </c>
      <c r="G19" s="117">
        <v>0</v>
      </c>
      <c r="H19" s="117">
        <v>0</v>
      </c>
      <c r="I19" s="117">
        <v>0</v>
      </c>
    </row>
    <row r="20" spans="1:9" x14ac:dyDescent="0.25">
      <c r="A20" s="107" t="s">
        <v>142</v>
      </c>
      <c r="B20" s="107" t="s">
        <v>205</v>
      </c>
      <c r="C20" s="108" t="s">
        <v>115</v>
      </c>
      <c r="D20" s="109" t="s">
        <v>206</v>
      </c>
      <c r="E20" s="116" t="s">
        <v>132</v>
      </c>
      <c r="F20" s="117">
        <v>0</v>
      </c>
      <c r="G20" s="117">
        <v>0</v>
      </c>
      <c r="H20" s="117">
        <v>0</v>
      </c>
      <c r="I20" s="117">
        <v>0</v>
      </c>
    </row>
    <row r="21" spans="1:9" x14ac:dyDescent="0.25">
      <c r="A21" s="110" t="s">
        <v>142</v>
      </c>
      <c r="B21" s="110" t="s">
        <v>205</v>
      </c>
      <c r="C21" s="111" t="s">
        <v>208</v>
      </c>
      <c r="D21" s="112" t="s">
        <v>206</v>
      </c>
      <c r="E21" s="118" t="s">
        <v>135</v>
      </c>
      <c r="F21" s="119">
        <v>0</v>
      </c>
      <c r="G21" s="119">
        <v>0</v>
      </c>
      <c r="H21" s="119">
        <v>0</v>
      </c>
      <c r="I21" s="119">
        <v>0</v>
      </c>
    </row>
    <row r="22" spans="1:9" x14ac:dyDescent="0.25">
      <c r="A22" s="107" t="s">
        <v>223</v>
      </c>
      <c r="B22" s="107" t="s">
        <v>143</v>
      </c>
      <c r="C22" s="108" t="s">
        <v>115</v>
      </c>
      <c r="D22" s="109" t="s">
        <v>227</v>
      </c>
      <c r="E22" s="116" t="s">
        <v>138</v>
      </c>
      <c r="F22" s="117">
        <v>1148195.8</v>
      </c>
      <c r="G22" s="117">
        <v>0</v>
      </c>
      <c r="H22" s="117">
        <v>977541.2</v>
      </c>
      <c r="I22" s="117">
        <v>973331.2</v>
      </c>
    </row>
    <row r="23" spans="1:9" x14ac:dyDescent="0.25">
      <c r="A23" s="107" t="s">
        <v>223</v>
      </c>
      <c r="B23" s="107" t="s">
        <v>133</v>
      </c>
      <c r="C23" s="108" t="s">
        <v>115</v>
      </c>
      <c r="D23" s="109" t="s">
        <v>229</v>
      </c>
      <c r="E23" s="116" t="s">
        <v>140</v>
      </c>
      <c r="F23" s="117">
        <v>1148195.8</v>
      </c>
      <c r="G23" s="117">
        <v>0</v>
      </c>
      <c r="H23" s="117">
        <v>977541.2</v>
      </c>
      <c r="I23" s="117">
        <v>973331.2</v>
      </c>
    </row>
    <row r="24" spans="1:9" x14ac:dyDescent="0.25">
      <c r="A24" s="107" t="s">
        <v>223</v>
      </c>
      <c r="B24" s="107" t="s">
        <v>136</v>
      </c>
      <c r="C24" s="108" t="s">
        <v>115</v>
      </c>
      <c r="D24" s="109" t="s">
        <v>230</v>
      </c>
      <c r="E24" s="116" t="s">
        <v>114</v>
      </c>
      <c r="F24" s="117">
        <v>1148195.8</v>
      </c>
      <c r="G24" s="117">
        <v>0</v>
      </c>
      <c r="H24" s="117">
        <v>977541.2</v>
      </c>
      <c r="I24" s="117">
        <v>973331.2</v>
      </c>
    </row>
    <row r="25" spans="1:9" x14ac:dyDescent="0.25">
      <c r="A25" s="107" t="s">
        <v>223</v>
      </c>
      <c r="B25" s="107" t="s">
        <v>136</v>
      </c>
      <c r="C25" s="108" t="s">
        <v>121</v>
      </c>
      <c r="D25" s="109" t="s">
        <v>229</v>
      </c>
      <c r="E25" s="116" t="s">
        <v>118</v>
      </c>
      <c r="F25" s="117">
        <v>1148195.8</v>
      </c>
      <c r="G25" s="117">
        <v>0</v>
      </c>
      <c r="H25" s="117">
        <v>977541.2</v>
      </c>
      <c r="I25" s="117">
        <v>973331.2</v>
      </c>
    </row>
    <row r="26" spans="1:9" x14ac:dyDescent="0.25">
      <c r="A26" s="110" t="s">
        <v>223</v>
      </c>
      <c r="B26" s="110" t="s">
        <v>136</v>
      </c>
      <c r="C26" s="111" t="s">
        <v>234</v>
      </c>
      <c r="D26" s="112" t="s">
        <v>235</v>
      </c>
      <c r="E26" s="118" t="s">
        <v>146</v>
      </c>
      <c r="F26" s="119">
        <v>1148195.8</v>
      </c>
      <c r="G26" s="119">
        <v>0</v>
      </c>
      <c r="H26" s="119">
        <v>977541.2</v>
      </c>
      <c r="I26" s="119">
        <v>973331.2</v>
      </c>
    </row>
    <row r="27" spans="1:9" x14ac:dyDescent="0.25">
      <c r="A27" s="107" t="s">
        <v>130</v>
      </c>
      <c r="B27" s="107" t="s">
        <v>130</v>
      </c>
      <c r="C27" s="108" t="s">
        <v>130</v>
      </c>
      <c r="D27" s="109" t="s">
        <v>237</v>
      </c>
      <c r="E27" s="116" t="s">
        <v>148</v>
      </c>
      <c r="F27" s="117">
        <v>1235167</v>
      </c>
      <c r="G27" s="117">
        <v>1041094.6</v>
      </c>
      <c r="H27" s="117">
        <v>1041094.6</v>
      </c>
      <c r="I27" s="117">
        <v>1036884.6</v>
      </c>
    </row>
    <row r="28" spans="1:9" ht="21" customHeight="1" x14ac:dyDescent="0.25">
      <c r="A28" s="107" t="s">
        <v>130</v>
      </c>
      <c r="B28" s="107" t="s">
        <v>130</v>
      </c>
      <c r="C28" s="108" t="s">
        <v>130</v>
      </c>
      <c r="D28" s="109" t="s">
        <v>239</v>
      </c>
      <c r="E28" s="116" t="s">
        <v>150</v>
      </c>
      <c r="F28" s="117">
        <v>1235167</v>
      </c>
      <c r="G28" s="117">
        <v>1041094.6</v>
      </c>
      <c r="H28" s="117">
        <v>1041094.6</v>
      </c>
      <c r="I28" s="117">
        <v>1036884.6</v>
      </c>
    </row>
    <row r="29" spans="1:9" ht="14.25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</row>
    <row r="30" spans="1:9" ht="15" customHeight="1" x14ac:dyDescent="0.25">
      <c r="A30" s="101"/>
      <c r="B30" s="101"/>
      <c r="C30" s="101"/>
      <c r="D30" s="101"/>
      <c r="E30" s="101"/>
      <c r="F30" s="101"/>
      <c r="G30" s="101"/>
      <c r="H30" s="101"/>
      <c r="I30" s="101"/>
    </row>
    <row r="31" spans="1:9" x14ac:dyDescent="0.25">
      <c r="A31" s="101"/>
      <c r="B31" s="101"/>
      <c r="C31" s="101"/>
      <c r="D31" s="145" t="s">
        <v>241</v>
      </c>
      <c r="E31" s="239" t="s">
        <v>242</v>
      </c>
      <c r="F31" s="239"/>
      <c r="G31" s="239"/>
      <c r="H31" s="102" t="s">
        <v>243</v>
      </c>
      <c r="I31" s="102"/>
    </row>
    <row r="32" spans="1:9" x14ac:dyDescent="0.25">
      <c r="A32" s="101"/>
      <c r="B32" s="101"/>
      <c r="C32" s="101"/>
      <c r="D32" s="113" t="s">
        <v>244</v>
      </c>
      <c r="E32" s="101"/>
      <c r="F32" s="101"/>
      <c r="G32" s="101"/>
      <c r="H32" s="101"/>
      <c r="I32" s="101"/>
    </row>
  </sheetData>
  <mergeCells count="19">
    <mergeCell ref="E31:G31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5"/>
  <sheetViews>
    <sheetView showGridLines="0" workbookViewId="0">
      <selection activeCell="H17" sqref="H17"/>
    </sheetView>
  </sheetViews>
  <sheetFormatPr defaultRowHeight="15" customHeight="1" x14ac:dyDescent="0.25"/>
  <cols>
    <col min="1" max="1" width="3.85546875" style="114" customWidth="1"/>
    <col min="2" max="2" width="6.28515625" style="114" customWidth="1"/>
    <col min="3" max="3" width="4.7109375" style="114" customWidth="1"/>
    <col min="4" max="4" width="59.7109375" style="114" customWidth="1"/>
    <col min="5" max="5" width="8" style="114" customWidth="1"/>
    <col min="6" max="9" width="13.85546875" style="114" customWidth="1"/>
    <col min="10" max="16384" width="9.140625" style="114"/>
  </cols>
  <sheetData>
    <row r="1" spans="1:9" ht="33" customHeight="1" x14ac:dyDescent="0.25">
      <c r="A1" s="101"/>
      <c r="B1" s="101"/>
      <c r="C1" s="101"/>
      <c r="D1" s="101"/>
      <c r="E1" s="237" t="s">
        <v>90</v>
      </c>
      <c r="F1" s="237"/>
      <c r="G1" s="237"/>
      <c r="H1" s="237"/>
      <c r="I1" s="237"/>
    </row>
    <row r="2" spans="1:9" ht="33.6" customHeight="1" x14ac:dyDescent="0.25">
      <c r="A2" s="238" t="s">
        <v>91</v>
      </c>
      <c r="B2" s="238"/>
      <c r="C2" s="238"/>
      <c r="D2" s="238"/>
      <c r="E2" s="238"/>
      <c r="F2" s="238"/>
      <c r="G2" s="238"/>
      <c r="H2" s="238"/>
      <c r="I2" s="238"/>
    </row>
    <row r="3" spans="1:9" ht="15" customHeight="1" x14ac:dyDescent="0.25">
      <c r="A3" s="232" t="s">
        <v>690</v>
      </c>
      <c r="B3" s="232"/>
      <c r="C3" s="232"/>
      <c r="D3" s="232"/>
      <c r="E3" s="232"/>
      <c r="F3" s="232"/>
      <c r="G3" s="232"/>
      <c r="H3" s="232"/>
      <c r="I3" s="232"/>
    </row>
    <row r="4" spans="1:9" ht="9.75" customHeight="1" x14ac:dyDescent="0.25">
      <c r="A4" s="146"/>
      <c r="B4" s="146"/>
      <c r="C4" s="146"/>
      <c r="D4" s="146"/>
      <c r="E4" s="146"/>
      <c r="F4" s="146"/>
      <c r="G4" s="101"/>
      <c r="H4" s="101"/>
      <c r="I4" s="101"/>
    </row>
    <row r="5" spans="1:9" ht="13.5" customHeight="1" x14ac:dyDescent="0.25">
      <c r="A5" s="102"/>
      <c r="B5" s="235" t="s">
        <v>92</v>
      </c>
      <c r="C5" s="235"/>
      <c r="D5" s="235"/>
      <c r="E5" s="234" t="s">
        <v>93</v>
      </c>
      <c r="F5" s="234"/>
      <c r="G5" s="234"/>
      <c r="H5" s="234"/>
      <c r="I5" s="234"/>
    </row>
    <row r="6" spans="1:9" ht="13.5" customHeight="1" x14ac:dyDescent="0.25">
      <c r="A6" s="102" t="s">
        <v>94</v>
      </c>
      <c r="B6" s="235" t="s">
        <v>568</v>
      </c>
      <c r="C6" s="235"/>
      <c r="D6" s="235"/>
      <c r="E6" s="236"/>
      <c r="F6" s="236"/>
      <c r="G6" s="236"/>
      <c r="H6" s="236"/>
      <c r="I6" s="236"/>
    </row>
    <row r="7" spans="1:9" ht="13.5" customHeight="1" x14ac:dyDescent="0.25">
      <c r="A7" s="102"/>
      <c r="B7" s="235" t="s">
        <v>96</v>
      </c>
      <c r="C7" s="235"/>
      <c r="D7" s="235"/>
      <c r="E7" s="236" t="s">
        <v>691</v>
      </c>
      <c r="F7" s="236"/>
      <c r="G7" s="236"/>
      <c r="H7" s="236"/>
      <c r="I7" s="236"/>
    </row>
    <row r="8" spans="1:9" ht="13.5" customHeight="1" x14ac:dyDescent="0.25">
      <c r="A8" s="102"/>
      <c r="B8" s="235" t="s">
        <v>97</v>
      </c>
      <c r="C8" s="235"/>
      <c r="D8" s="235"/>
      <c r="E8" s="236"/>
      <c r="F8" s="236"/>
      <c r="G8" s="236"/>
      <c r="H8" s="236"/>
      <c r="I8" s="236"/>
    </row>
    <row r="9" spans="1:9" ht="13.5" customHeight="1" x14ac:dyDescent="0.25">
      <c r="A9" s="102"/>
      <c r="B9" s="235" t="s">
        <v>98</v>
      </c>
      <c r="C9" s="235"/>
      <c r="D9" s="235"/>
      <c r="E9" s="236"/>
      <c r="F9" s="236"/>
      <c r="G9" s="236"/>
      <c r="H9" s="236"/>
      <c r="I9" s="236"/>
    </row>
    <row r="10" spans="1:9" ht="13.5" customHeight="1" x14ac:dyDescent="0.25">
      <c r="A10" s="102"/>
      <c r="B10" s="235" t="s">
        <v>99</v>
      </c>
      <c r="C10" s="235"/>
      <c r="D10" s="235"/>
      <c r="E10" s="236"/>
      <c r="F10" s="236"/>
      <c r="G10" s="236"/>
      <c r="H10" s="236"/>
      <c r="I10" s="236"/>
    </row>
    <row r="11" spans="1:9" ht="13.5" customHeight="1" x14ac:dyDescent="0.25">
      <c r="A11" s="102"/>
      <c r="B11" s="235" t="s">
        <v>100</v>
      </c>
      <c r="C11" s="235"/>
      <c r="D11" s="235"/>
      <c r="E11" s="236" t="s">
        <v>569</v>
      </c>
      <c r="F11" s="236"/>
      <c r="G11" s="236"/>
      <c r="H11" s="236"/>
      <c r="I11" s="236"/>
    </row>
    <row r="12" spans="1:9" ht="8.25" customHeight="1" x14ac:dyDescent="0.25">
      <c r="A12" s="101"/>
      <c r="B12" s="101"/>
      <c r="C12" s="101"/>
      <c r="D12" s="101"/>
      <c r="E12" s="101"/>
      <c r="F12" s="101"/>
      <c r="G12" s="101"/>
      <c r="H12" s="101"/>
      <c r="I12" s="101"/>
    </row>
    <row r="13" spans="1:9" ht="57.6" customHeight="1" x14ac:dyDescent="0.25">
      <c r="A13" s="103" t="s">
        <v>102</v>
      </c>
      <c r="B13" s="104" t="s">
        <v>103</v>
      </c>
      <c r="C13" s="103" t="s">
        <v>104</v>
      </c>
      <c r="D13" s="105" t="s">
        <v>105</v>
      </c>
      <c r="E13" s="105" t="s">
        <v>106</v>
      </c>
      <c r="F13" s="105" t="s">
        <v>107</v>
      </c>
      <c r="G13" s="105" t="s">
        <v>108</v>
      </c>
      <c r="H13" s="105" t="s">
        <v>109</v>
      </c>
      <c r="I13" s="105" t="s">
        <v>110</v>
      </c>
    </row>
    <row r="14" spans="1:9" ht="15" customHeight="1" x14ac:dyDescent="0.25">
      <c r="A14" s="240" t="s">
        <v>111</v>
      </c>
      <c r="B14" s="241"/>
      <c r="C14" s="242"/>
      <c r="D14" s="106" t="s">
        <v>112</v>
      </c>
      <c r="E14" s="106">
        <v>1</v>
      </c>
      <c r="F14" s="106">
        <v>2</v>
      </c>
      <c r="G14" s="106">
        <v>3</v>
      </c>
      <c r="H14" s="106">
        <v>4</v>
      </c>
      <c r="I14" s="106">
        <v>5</v>
      </c>
    </row>
    <row r="15" spans="1:9" x14ac:dyDescent="0.25">
      <c r="A15" s="107" t="s">
        <v>223</v>
      </c>
      <c r="B15" s="107" t="s">
        <v>143</v>
      </c>
      <c r="C15" s="108" t="s">
        <v>115</v>
      </c>
      <c r="D15" s="109" t="s">
        <v>227</v>
      </c>
      <c r="E15" s="116" t="s">
        <v>117</v>
      </c>
      <c r="F15" s="117">
        <v>113766</v>
      </c>
      <c r="G15" s="117">
        <v>0</v>
      </c>
      <c r="H15" s="117">
        <v>108500</v>
      </c>
      <c r="I15" s="117">
        <v>108500</v>
      </c>
    </row>
    <row r="16" spans="1:9" x14ac:dyDescent="0.25">
      <c r="A16" s="107" t="s">
        <v>223</v>
      </c>
      <c r="B16" s="107" t="s">
        <v>133</v>
      </c>
      <c r="C16" s="108" t="s">
        <v>115</v>
      </c>
      <c r="D16" s="109" t="s">
        <v>229</v>
      </c>
      <c r="E16" s="116" t="s">
        <v>120</v>
      </c>
      <c r="F16" s="117">
        <v>113766</v>
      </c>
      <c r="G16" s="117">
        <v>0</v>
      </c>
      <c r="H16" s="117">
        <v>108500</v>
      </c>
      <c r="I16" s="117">
        <v>108500</v>
      </c>
    </row>
    <row r="17" spans="1:9" x14ac:dyDescent="0.25">
      <c r="A17" s="107" t="s">
        <v>223</v>
      </c>
      <c r="B17" s="107" t="s">
        <v>136</v>
      </c>
      <c r="C17" s="108" t="s">
        <v>115</v>
      </c>
      <c r="D17" s="109" t="s">
        <v>230</v>
      </c>
      <c r="E17" s="116" t="s">
        <v>123</v>
      </c>
      <c r="F17" s="117">
        <v>113766</v>
      </c>
      <c r="G17" s="117">
        <v>0</v>
      </c>
      <c r="H17" s="117">
        <v>108500</v>
      </c>
      <c r="I17" s="117">
        <v>108500</v>
      </c>
    </row>
    <row r="18" spans="1:9" x14ac:dyDescent="0.25">
      <c r="A18" s="110" t="s">
        <v>223</v>
      </c>
      <c r="B18" s="110" t="s">
        <v>136</v>
      </c>
      <c r="C18" s="111" t="s">
        <v>199</v>
      </c>
      <c r="D18" s="112" t="s">
        <v>570</v>
      </c>
      <c r="E18" s="118" t="s">
        <v>126</v>
      </c>
      <c r="F18" s="119">
        <v>113766</v>
      </c>
      <c r="G18" s="119">
        <v>0</v>
      </c>
      <c r="H18" s="119">
        <v>108500</v>
      </c>
      <c r="I18" s="119">
        <v>108500</v>
      </c>
    </row>
    <row r="19" spans="1:9" x14ac:dyDescent="0.25">
      <c r="A19" s="107" t="s">
        <v>130</v>
      </c>
      <c r="B19" s="107" t="s">
        <v>130</v>
      </c>
      <c r="C19" s="108" t="s">
        <v>130</v>
      </c>
      <c r="D19" s="109" t="s">
        <v>237</v>
      </c>
      <c r="E19" s="116" t="s">
        <v>129</v>
      </c>
      <c r="F19" s="117">
        <v>113766</v>
      </c>
      <c r="G19" s="117">
        <v>108500</v>
      </c>
      <c r="H19" s="117">
        <v>108500</v>
      </c>
      <c r="I19" s="117">
        <v>108500</v>
      </c>
    </row>
    <row r="20" spans="1:9" x14ac:dyDescent="0.25">
      <c r="A20" s="107" t="s">
        <v>130</v>
      </c>
      <c r="B20" s="107" t="s">
        <v>130</v>
      </c>
      <c r="C20" s="108" t="s">
        <v>130</v>
      </c>
      <c r="D20" s="109" t="s">
        <v>239</v>
      </c>
      <c r="E20" s="116" t="s">
        <v>132</v>
      </c>
      <c r="F20" s="117">
        <v>113766</v>
      </c>
      <c r="G20" s="117">
        <v>108500</v>
      </c>
      <c r="H20" s="117">
        <v>108500</v>
      </c>
      <c r="I20" s="117">
        <v>108500</v>
      </c>
    </row>
    <row r="21" spans="1:9" ht="15" customHeight="1" x14ac:dyDescent="0.25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5" customHeight="1" x14ac:dyDescent="0.25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9" ht="21" customHeight="1" x14ac:dyDescent="0.25">
      <c r="A23" s="101"/>
      <c r="B23" s="101"/>
      <c r="C23" s="101"/>
      <c r="D23" s="145" t="s">
        <v>241</v>
      </c>
      <c r="E23" s="239" t="s">
        <v>242</v>
      </c>
      <c r="F23" s="239"/>
      <c r="G23" s="239"/>
      <c r="H23" s="102" t="s">
        <v>243</v>
      </c>
      <c r="I23" s="102"/>
    </row>
    <row r="24" spans="1:9" ht="14.25" customHeight="1" x14ac:dyDescent="0.25">
      <c r="A24" s="101"/>
      <c r="B24" s="101"/>
      <c r="C24" s="101"/>
      <c r="D24" s="113" t="s">
        <v>244</v>
      </c>
      <c r="E24" s="101"/>
      <c r="F24" s="101"/>
      <c r="G24" s="101"/>
      <c r="H24" s="101"/>
      <c r="I24" s="101"/>
    </row>
    <row r="25" spans="1:9" ht="15" customHeight="1" x14ac:dyDescent="0.25">
      <c r="D25" s="115"/>
    </row>
  </sheetData>
  <mergeCells count="19">
    <mergeCell ref="E23:G23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view="pageBreakPreview" topLeftCell="A28" zoomScaleNormal="100" zoomScaleSheetLayoutView="100" workbookViewId="0">
      <selection activeCell="E41" sqref="E41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16384" width="9.140625" style="67"/>
  </cols>
  <sheetData>
    <row r="1" spans="1:6" ht="54.75" customHeight="1" x14ac:dyDescent="0.25">
      <c r="A1" s="120"/>
      <c r="B1" s="120"/>
      <c r="C1" s="244" t="s">
        <v>248</v>
      </c>
      <c r="D1" s="244"/>
      <c r="E1" s="244"/>
      <c r="F1" s="244"/>
    </row>
    <row r="2" spans="1:6" ht="36.75" customHeight="1" x14ac:dyDescent="0.25">
      <c r="A2" s="245" t="s">
        <v>249</v>
      </c>
      <c r="B2" s="245"/>
      <c r="C2" s="245"/>
      <c r="D2" s="245"/>
      <c r="E2" s="245"/>
      <c r="F2" s="245"/>
    </row>
    <row r="3" spans="1:6" x14ac:dyDescent="0.25">
      <c r="A3" s="246" t="s">
        <v>694</v>
      </c>
      <c r="B3" s="246"/>
      <c r="C3" s="246"/>
      <c r="D3" s="246"/>
      <c r="E3" s="246"/>
      <c r="F3" s="246"/>
    </row>
    <row r="4" spans="1:6" x14ac:dyDescent="0.25">
      <c r="A4" s="120"/>
      <c r="B4" s="120"/>
      <c r="C4" s="120"/>
      <c r="D4" s="120"/>
      <c r="E4" s="120"/>
      <c r="F4" s="120"/>
    </row>
    <row r="5" spans="1:6" x14ac:dyDescent="0.25">
      <c r="A5" s="149" t="s">
        <v>250</v>
      </c>
      <c r="B5" s="247" t="s">
        <v>93</v>
      </c>
      <c r="C5" s="247"/>
      <c r="D5" s="247"/>
      <c r="E5" s="247"/>
      <c r="F5" s="247"/>
    </row>
    <row r="6" spans="1:6" x14ac:dyDescent="0.25">
      <c r="A6" s="149" t="s">
        <v>251</v>
      </c>
      <c r="B6" s="243" t="s">
        <v>691</v>
      </c>
      <c r="C6" s="243"/>
      <c r="D6" s="243"/>
      <c r="E6" s="243"/>
      <c r="F6" s="243"/>
    </row>
    <row r="7" spans="1:6" x14ac:dyDescent="0.25">
      <c r="A7" s="149" t="s">
        <v>98</v>
      </c>
      <c r="B7" s="243" t="s">
        <v>252</v>
      </c>
      <c r="C7" s="243"/>
      <c r="D7" s="243"/>
      <c r="E7" s="243"/>
      <c r="F7" s="243"/>
    </row>
    <row r="8" spans="1:6" x14ac:dyDescent="0.25">
      <c r="A8" s="149" t="s">
        <v>253</v>
      </c>
      <c r="B8" s="243" t="s">
        <v>254</v>
      </c>
      <c r="C8" s="243"/>
      <c r="D8" s="243"/>
      <c r="E8" s="243"/>
      <c r="F8" s="243"/>
    </row>
    <row r="9" spans="1:6" x14ac:dyDescent="0.25">
      <c r="A9" s="121" t="s">
        <v>255</v>
      </c>
      <c r="B9" s="251" t="s">
        <v>256</v>
      </c>
      <c r="C9" s="251"/>
      <c r="D9" s="251"/>
      <c r="E9" s="251"/>
      <c r="F9" s="251"/>
    </row>
    <row r="10" spans="1:6" ht="15.75" customHeight="1" x14ac:dyDescent="0.25">
      <c r="A10" s="252" t="s">
        <v>257</v>
      </c>
      <c r="B10" s="253"/>
      <c r="C10" s="253"/>
      <c r="D10" s="253"/>
      <c r="E10" s="254"/>
      <c r="F10" s="122" t="s">
        <v>258</v>
      </c>
    </row>
    <row r="11" spans="1:6" ht="15.75" customHeight="1" x14ac:dyDescent="0.25">
      <c r="A11" s="255" t="s">
        <v>259</v>
      </c>
      <c r="B11" s="256"/>
      <c r="C11" s="256"/>
      <c r="D11" s="256"/>
      <c r="E11" s="257"/>
      <c r="F11" s="123">
        <v>674.8</v>
      </c>
    </row>
    <row r="12" spans="1:6" ht="15.75" customHeight="1" x14ac:dyDescent="0.25">
      <c r="A12" s="258" t="s">
        <v>260</v>
      </c>
      <c r="B12" s="259"/>
      <c r="C12" s="259"/>
      <c r="D12" s="259"/>
      <c r="E12" s="260"/>
      <c r="F12" s="123">
        <f>F13+F20</f>
        <v>90776.2</v>
      </c>
    </row>
    <row r="13" spans="1:6" ht="15.75" customHeight="1" x14ac:dyDescent="0.25">
      <c r="A13" s="261" t="s">
        <v>261</v>
      </c>
      <c r="B13" s="259"/>
      <c r="C13" s="259"/>
      <c r="D13" s="259"/>
      <c r="E13" s="260"/>
      <c r="F13" s="123">
        <f>SUM(F15:F19)</f>
        <v>90776.2</v>
      </c>
    </row>
    <row r="14" spans="1:6" ht="15.75" customHeight="1" x14ac:dyDescent="0.25">
      <c r="A14" s="248" t="s">
        <v>262</v>
      </c>
      <c r="B14" s="249"/>
      <c r="C14" s="249"/>
      <c r="D14" s="249"/>
      <c r="E14" s="250"/>
      <c r="F14" s="123"/>
    </row>
    <row r="15" spans="1:6" ht="15.75" customHeight="1" x14ac:dyDescent="0.25">
      <c r="A15" s="248" t="s">
        <v>263</v>
      </c>
      <c r="B15" s="249"/>
      <c r="C15" s="249"/>
      <c r="D15" s="249"/>
      <c r="E15" s="250"/>
      <c r="F15" s="124">
        <v>0</v>
      </c>
    </row>
    <row r="16" spans="1:6" ht="33.75" customHeight="1" x14ac:dyDescent="0.25">
      <c r="A16" s="248" t="s">
        <v>264</v>
      </c>
      <c r="B16" s="249"/>
      <c r="C16" s="249"/>
      <c r="D16" s="249"/>
      <c r="E16" s="250"/>
      <c r="F16" s="124">
        <v>0</v>
      </c>
    </row>
    <row r="17" spans="1:6" ht="33" customHeight="1" x14ac:dyDescent="0.25">
      <c r="A17" s="248" t="s">
        <v>265</v>
      </c>
      <c r="B17" s="249"/>
      <c r="C17" s="249"/>
      <c r="D17" s="249"/>
      <c r="E17" s="250"/>
      <c r="F17" s="124">
        <v>0</v>
      </c>
    </row>
    <row r="18" spans="1:6" x14ac:dyDescent="0.25">
      <c r="A18" s="248" t="s">
        <v>266</v>
      </c>
      <c r="B18" s="249"/>
      <c r="C18" s="249"/>
      <c r="D18" s="249"/>
      <c r="E18" s="250"/>
      <c r="F18" s="124">
        <v>90776.2</v>
      </c>
    </row>
    <row r="19" spans="1:6" ht="31.5" customHeight="1" x14ac:dyDescent="0.25">
      <c r="A19" s="248" t="s">
        <v>267</v>
      </c>
      <c r="B19" s="249"/>
      <c r="C19" s="249"/>
      <c r="D19" s="249"/>
      <c r="E19" s="250"/>
      <c r="F19" s="124">
        <v>0</v>
      </c>
    </row>
    <row r="20" spans="1:6" ht="15" customHeight="1" x14ac:dyDescent="0.25">
      <c r="A20" s="261" t="s">
        <v>268</v>
      </c>
      <c r="B20" s="259"/>
      <c r="C20" s="259"/>
      <c r="D20" s="259"/>
      <c r="E20" s="260"/>
      <c r="F20" s="123">
        <v>0</v>
      </c>
    </row>
    <row r="21" spans="1:6" ht="15.75" customHeight="1" x14ac:dyDescent="0.25">
      <c r="A21" s="258" t="s">
        <v>269</v>
      </c>
      <c r="B21" s="259"/>
      <c r="C21" s="259"/>
      <c r="D21" s="259"/>
      <c r="E21" s="260"/>
      <c r="F21" s="123">
        <f>F22+F23</f>
        <v>45371.8</v>
      </c>
    </row>
    <row r="22" spans="1:6" ht="15.75" customHeight="1" x14ac:dyDescent="0.25">
      <c r="A22" s="258" t="s">
        <v>270</v>
      </c>
      <c r="B22" s="259"/>
      <c r="C22" s="259"/>
      <c r="D22" s="259"/>
      <c r="E22" s="260"/>
      <c r="F22" s="123">
        <v>45371.8</v>
      </c>
    </row>
    <row r="23" spans="1:6" ht="15.75" customHeight="1" x14ac:dyDescent="0.25">
      <c r="A23" s="258" t="s">
        <v>271</v>
      </c>
      <c r="B23" s="259"/>
      <c r="C23" s="259"/>
      <c r="D23" s="259"/>
      <c r="E23" s="260"/>
      <c r="F23" s="123">
        <v>0</v>
      </c>
    </row>
    <row r="24" spans="1:6" ht="15.75" customHeight="1" x14ac:dyDescent="0.25">
      <c r="A24" s="258" t="s">
        <v>272</v>
      </c>
      <c r="B24" s="259"/>
      <c r="C24" s="259"/>
      <c r="D24" s="259"/>
      <c r="E24" s="260"/>
      <c r="F24" s="123">
        <f>F11+F12-F21</f>
        <v>46079.199999999997</v>
      </c>
    </row>
    <row r="25" spans="1:6" ht="15.75" customHeight="1" x14ac:dyDescent="0.25">
      <c r="A25" s="258" t="s">
        <v>273</v>
      </c>
      <c r="B25" s="259"/>
      <c r="C25" s="259"/>
      <c r="D25" s="259"/>
      <c r="E25" s="260"/>
      <c r="F25" s="123">
        <v>0</v>
      </c>
    </row>
    <row r="26" spans="1:6" x14ac:dyDescent="0.25">
      <c r="A26" s="264" t="s">
        <v>274</v>
      </c>
      <c r="B26" s="264"/>
      <c r="C26" s="264"/>
      <c r="D26" s="264"/>
      <c r="E26" s="264"/>
      <c r="F26" s="264"/>
    </row>
    <row r="27" spans="1:6" ht="63" customHeight="1" x14ac:dyDescent="0.25">
      <c r="A27" s="125" t="s">
        <v>105</v>
      </c>
      <c r="B27" s="126" t="s">
        <v>275</v>
      </c>
      <c r="C27" s="126" t="s">
        <v>276</v>
      </c>
      <c r="D27" s="126" t="s">
        <v>277</v>
      </c>
      <c r="E27" s="127" t="s">
        <v>278</v>
      </c>
      <c r="F27" s="127" t="s">
        <v>279</v>
      </c>
    </row>
    <row r="28" spans="1:6" s="68" customFormat="1" ht="14.25" x14ac:dyDescent="0.2">
      <c r="A28" s="128" t="s">
        <v>239</v>
      </c>
      <c r="B28" s="129" t="s">
        <v>130</v>
      </c>
      <c r="C28" s="129" t="s">
        <v>130</v>
      </c>
      <c r="D28" s="129" t="s">
        <v>130</v>
      </c>
      <c r="E28" s="123">
        <v>45371.8</v>
      </c>
      <c r="F28" s="123">
        <v>83018.100000000006</v>
      </c>
    </row>
    <row r="29" spans="1:6" s="68" customFormat="1" ht="14.25" x14ac:dyDescent="0.2">
      <c r="A29" s="128" t="s">
        <v>237</v>
      </c>
      <c r="B29" s="129" t="s">
        <v>130</v>
      </c>
      <c r="C29" s="129" t="s">
        <v>130</v>
      </c>
      <c r="D29" s="129" t="s">
        <v>130</v>
      </c>
      <c r="E29" s="123">
        <v>45371.8</v>
      </c>
      <c r="F29" s="123">
        <v>83018.100000000006</v>
      </c>
    </row>
    <row r="30" spans="1:6" s="68" customFormat="1" ht="14.25" x14ac:dyDescent="0.2">
      <c r="A30" s="128" t="s">
        <v>144</v>
      </c>
      <c r="B30" s="129" t="s">
        <v>142</v>
      </c>
      <c r="C30" s="129" t="s">
        <v>130</v>
      </c>
      <c r="D30" s="129" t="s">
        <v>130</v>
      </c>
      <c r="E30" s="123">
        <v>36.799999999999997</v>
      </c>
      <c r="F30" s="123">
        <v>0</v>
      </c>
    </row>
    <row r="31" spans="1:6" s="68" customFormat="1" ht="14.25" x14ac:dyDescent="0.2">
      <c r="A31" s="128" t="s">
        <v>193</v>
      </c>
      <c r="B31" s="129" t="s">
        <v>142</v>
      </c>
      <c r="C31" s="129" t="s">
        <v>192</v>
      </c>
      <c r="D31" s="129" t="s">
        <v>130</v>
      </c>
      <c r="E31" s="123">
        <v>36.799999999999997</v>
      </c>
      <c r="F31" s="123">
        <v>0</v>
      </c>
    </row>
    <row r="32" spans="1:6" s="68" customFormat="1" ht="14.25" x14ac:dyDescent="0.2">
      <c r="A32" s="128" t="s">
        <v>206</v>
      </c>
      <c r="B32" s="129" t="s">
        <v>142</v>
      </c>
      <c r="C32" s="129" t="s">
        <v>205</v>
      </c>
      <c r="D32" s="129" t="s">
        <v>130</v>
      </c>
      <c r="E32" s="123">
        <v>36.799999999999997</v>
      </c>
      <c r="F32" s="123">
        <v>0</v>
      </c>
    </row>
    <row r="33" spans="1:6" s="68" customFormat="1" x14ac:dyDescent="0.2">
      <c r="A33" s="130" t="s">
        <v>206</v>
      </c>
      <c r="B33" s="131" t="s">
        <v>142</v>
      </c>
      <c r="C33" s="131" t="s">
        <v>205</v>
      </c>
      <c r="D33" s="131" t="s">
        <v>208</v>
      </c>
      <c r="E33" s="124">
        <v>36.799999999999997</v>
      </c>
      <c r="F33" s="124">
        <v>0</v>
      </c>
    </row>
    <row r="34" spans="1:6" x14ac:dyDescent="0.25">
      <c r="A34" s="128" t="s">
        <v>211</v>
      </c>
      <c r="B34" s="129" t="s">
        <v>210</v>
      </c>
      <c r="C34" s="129" t="s">
        <v>130</v>
      </c>
      <c r="D34" s="129" t="s">
        <v>130</v>
      </c>
      <c r="E34" s="123">
        <v>0</v>
      </c>
      <c r="F34" s="123">
        <v>36571.5</v>
      </c>
    </row>
    <row r="35" spans="1:6" x14ac:dyDescent="0.25">
      <c r="A35" s="128" t="s">
        <v>212</v>
      </c>
      <c r="B35" s="129" t="s">
        <v>210</v>
      </c>
      <c r="C35" s="129" t="s">
        <v>177</v>
      </c>
      <c r="D35" s="129" t="s">
        <v>130</v>
      </c>
      <c r="E35" s="123">
        <v>0</v>
      </c>
      <c r="F35" s="123">
        <v>36571.5</v>
      </c>
    </row>
    <row r="36" spans="1:6" s="68" customFormat="1" ht="14.25" x14ac:dyDescent="0.2">
      <c r="A36" s="128" t="s">
        <v>166</v>
      </c>
      <c r="B36" s="129" t="s">
        <v>210</v>
      </c>
      <c r="C36" s="129" t="s">
        <v>217</v>
      </c>
      <c r="D36" s="129" t="s">
        <v>130</v>
      </c>
      <c r="E36" s="123">
        <v>0</v>
      </c>
      <c r="F36" s="123">
        <v>36571.5</v>
      </c>
    </row>
    <row r="37" spans="1:6" s="68" customFormat="1" ht="14.25" x14ac:dyDescent="0.2">
      <c r="A37" s="128" t="s">
        <v>220</v>
      </c>
      <c r="B37" s="129" t="s">
        <v>210</v>
      </c>
      <c r="C37" s="129" t="s">
        <v>217</v>
      </c>
      <c r="D37" s="129" t="s">
        <v>168</v>
      </c>
      <c r="E37" s="123">
        <v>0</v>
      </c>
      <c r="F37" s="123">
        <v>36571.5</v>
      </c>
    </row>
    <row r="38" spans="1:6" s="68" customFormat="1" ht="38.25" x14ac:dyDescent="0.2">
      <c r="A38" s="130" t="s">
        <v>224</v>
      </c>
      <c r="B38" s="131" t="s">
        <v>210</v>
      </c>
      <c r="C38" s="131" t="s">
        <v>217</v>
      </c>
      <c r="D38" s="131" t="s">
        <v>171</v>
      </c>
      <c r="E38" s="124">
        <v>0</v>
      </c>
      <c r="F38" s="124">
        <v>36414.1</v>
      </c>
    </row>
    <row r="39" spans="1:6" s="68" customFormat="1" x14ac:dyDescent="0.2">
      <c r="A39" s="130" t="s">
        <v>226</v>
      </c>
      <c r="B39" s="131" t="s">
        <v>210</v>
      </c>
      <c r="C39" s="131" t="s">
        <v>217</v>
      </c>
      <c r="D39" s="131" t="s">
        <v>208</v>
      </c>
      <c r="E39" s="124">
        <v>0</v>
      </c>
      <c r="F39" s="124">
        <v>157.4</v>
      </c>
    </row>
    <row r="40" spans="1:6" x14ac:dyDescent="0.25">
      <c r="A40" s="128" t="s">
        <v>227</v>
      </c>
      <c r="B40" s="129" t="s">
        <v>223</v>
      </c>
      <c r="C40" s="129" t="s">
        <v>130</v>
      </c>
      <c r="D40" s="129" t="s">
        <v>130</v>
      </c>
      <c r="E40" s="123">
        <v>45335</v>
      </c>
      <c r="F40" s="123">
        <v>46446.6</v>
      </c>
    </row>
    <row r="41" spans="1:6" x14ac:dyDescent="0.25">
      <c r="A41" s="128" t="s">
        <v>229</v>
      </c>
      <c r="B41" s="129" t="s">
        <v>223</v>
      </c>
      <c r="C41" s="129" t="s">
        <v>133</v>
      </c>
      <c r="D41" s="129" t="s">
        <v>130</v>
      </c>
      <c r="E41" s="123">
        <v>45335</v>
      </c>
      <c r="F41" s="123">
        <v>46446.6</v>
      </c>
    </row>
    <row r="42" spans="1:6" x14ac:dyDescent="0.25">
      <c r="A42" s="128" t="s">
        <v>230</v>
      </c>
      <c r="B42" s="129" t="s">
        <v>223</v>
      </c>
      <c r="C42" s="129" t="s">
        <v>136</v>
      </c>
      <c r="D42" s="129" t="s">
        <v>130</v>
      </c>
      <c r="E42" s="123">
        <v>45335</v>
      </c>
      <c r="F42" s="123">
        <v>46446.6</v>
      </c>
    </row>
    <row r="43" spans="1:6" x14ac:dyDescent="0.25">
      <c r="A43" s="128" t="s">
        <v>229</v>
      </c>
      <c r="B43" s="129" t="s">
        <v>223</v>
      </c>
      <c r="C43" s="129" t="s">
        <v>136</v>
      </c>
      <c r="D43" s="129" t="s">
        <v>121</v>
      </c>
      <c r="E43" s="123">
        <v>45335</v>
      </c>
      <c r="F43" s="123">
        <v>46446.6</v>
      </c>
    </row>
    <row r="44" spans="1:6" x14ac:dyDescent="0.25">
      <c r="A44" s="130" t="s">
        <v>235</v>
      </c>
      <c r="B44" s="131" t="s">
        <v>223</v>
      </c>
      <c r="C44" s="131" t="s">
        <v>136</v>
      </c>
      <c r="D44" s="131" t="s">
        <v>234</v>
      </c>
      <c r="E44" s="124">
        <v>45335</v>
      </c>
      <c r="F44" s="124">
        <v>46373.5</v>
      </c>
    </row>
    <row r="45" spans="1:6" ht="25.5" x14ac:dyDescent="0.25">
      <c r="A45" s="130" t="s">
        <v>232</v>
      </c>
      <c r="B45" s="131" t="s">
        <v>223</v>
      </c>
      <c r="C45" s="131" t="s">
        <v>136</v>
      </c>
      <c r="D45" s="131" t="s">
        <v>231</v>
      </c>
      <c r="E45" s="124">
        <v>0</v>
      </c>
      <c r="F45" s="124">
        <v>73.099999999999994</v>
      </c>
    </row>
    <row r="46" spans="1:6" x14ac:dyDescent="0.25">
      <c r="A46" s="120"/>
      <c r="B46" s="120"/>
      <c r="C46" s="120"/>
      <c r="D46" s="120"/>
      <c r="E46" s="132"/>
      <c r="F46" s="120"/>
    </row>
    <row r="47" spans="1:6" x14ac:dyDescent="0.25">
      <c r="A47" s="120"/>
      <c r="B47" s="120"/>
      <c r="C47" s="120"/>
      <c r="D47" s="120"/>
      <c r="E47" s="120"/>
      <c r="F47" s="120"/>
    </row>
    <row r="48" spans="1:6" x14ac:dyDescent="0.25">
      <c r="A48" s="120" t="s">
        <v>280</v>
      </c>
      <c r="B48" s="120"/>
      <c r="C48" s="120"/>
      <c r="D48" s="120"/>
      <c r="E48" s="262" t="s">
        <v>281</v>
      </c>
      <c r="F48" s="262"/>
    </row>
    <row r="49" spans="1:6" x14ac:dyDescent="0.25">
      <c r="A49" s="120"/>
      <c r="B49" s="120"/>
      <c r="C49" s="120"/>
      <c r="D49" s="120"/>
      <c r="E49" s="120"/>
      <c r="F49" s="120"/>
    </row>
    <row r="50" spans="1:6" x14ac:dyDescent="0.25">
      <c r="A50" s="120" t="s">
        <v>282</v>
      </c>
      <c r="B50" s="120"/>
      <c r="C50" s="120"/>
      <c r="D50" s="120"/>
      <c r="E50" s="263" t="s">
        <v>283</v>
      </c>
      <c r="F50" s="263"/>
    </row>
    <row r="51" spans="1:6" x14ac:dyDescent="0.25">
      <c r="A51" s="120"/>
      <c r="B51" s="120"/>
      <c r="C51" s="120"/>
      <c r="D51" s="120"/>
      <c r="E51" s="120"/>
      <c r="F51" s="120"/>
    </row>
  </sheetData>
  <mergeCells count="27">
    <mergeCell ref="E48:F48"/>
    <mergeCell ref="E50:F50"/>
    <mergeCell ref="A26:F26"/>
    <mergeCell ref="A20:E20"/>
    <mergeCell ref="A21:E21"/>
    <mergeCell ref="A22:E22"/>
    <mergeCell ref="A23:E23"/>
    <mergeCell ref="A24:E24"/>
    <mergeCell ref="A25:E25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7:F7"/>
    <mergeCell ref="C1:F1"/>
    <mergeCell ref="A2:F2"/>
    <mergeCell ref="A3:F3"/>
    <mergeCell ref="B5:F5"/>
    <mergeCell ref="B6:F6"/>
  </mergeCells>
  <pageMargins left="0.31496062992125984" right="0.31496062992125984" top="0.35433070866141736" bottom="0.15748031496062992" header="0.31496062992125984" footer="0.31496062992125984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9"/>
  <sheetViews>
    <sheetView topLeftCell="A13" workbookViewId="0">
      <selection activeCell="F11" sqref="F11"/>
    </sheetView>
  </sheetViews>
  <sheetFormatPr defaultColWidth="9.140625" defaultRowHeight="15" x14ac:dyDescent="0.25"/>
  <cols>
    <col min="1" max="1" width="42.42578125" style="72" customWidth="1"/>
    <col min="2" max="2" width="4.7109375" style="72" customWidth="1"/>
    <col min="3" max="3" width="5.7109375" style="72" customWidth="1"/>
    <col min="4" max="4" width="6.140625" style="72" customWidth="1"/>
    <col min="5" max="5" width="21.28515625" style="72" customWidth="1"/>
    <col min="6" max="6" width="22.7109375" style="72" customWidth="1"/>
    <col min="7" max="7" width="9.140625" style="72" customWidth="1"/>
    <col min="8" max="16384" width="9.140625" style="72"/>
  </cols>
  <sheetData>
    <row r="1" spans="1:6" ht="74.25" customHeight="1" x14ac:dyDescent="0.25">
      <c r="C1" s="266" t="s">
        <v>695</v>
      </c>
      <c r="D1" s="266"/>
      <c r="E1" s="266"/>
      <c r="F1" s="266"/>
    </row>
    <row r="2" spans="1:6" ht="36.75" customHeight="1" x14ac:dyDescent="0.25">
      <c r="A2" s="267" t="s">
        <v>696</v>
      </c>
      <c r="B2" s="267"/>
      <c r="C2" s="267"/>
      <c r="D2" s="267"/>
      <c r="E2" s="267"/>
      <c r="F2" s="267"/>
    </row>
    <row r="3" spans="1:6" x14ac:dyDescent="0.25">
      <c r="A3" s="268" t="s">
        <v>694</v>
      </c>
      <c r="B3" s="268"/>
      <c r="C3" s="268"/>
      <c r="D3" s="268"/>
      <c r="E3" s="268"/>
      <c r="F3" s="268"/>
    </row>
    <row r="5" spans="1:6" x14ac:dyDescent="0.25">
      <c r="A5" s="155" t="s">
        <v>250</v>
      </c>
      <c r="B5" s="269" t="s">
        <v>93</v>
      </c>
      <c r="C5" s="269"/>
      <c r="D5" s="269"/>
      <c r="E5" s="269"/>
      <c r="F5" s="269"/>
    </row>
    <row r="6" spans="1:6" x14ac:dyDescent="0.25">
      <c r="A6" s="155" t="s">
        <v>251</v>
      </c>
      <c r="B6" s="265" t="s">
        <v>691</v>
      </c>
      <c r="C6" s="265"/>
      <c r="D6" s="265"/>
      <c r="E6" s="265"/>
      <c r="F6" s="265"/>
    </row>
    <row r="7" spans="1:6" x14ac:dyDescent="0.25">
      <c r="A7" s="155" t="s">
        <v>98</v>
      </c>
      <c r="B7" s="265" t="s">
        <v>252</v>
      </c>
      <c r="C7" s="265"/>
      <c r="D7" s="265"/>
      <c r="E7" s="265"/>
      <c r="F7" s="265"/>
    </row>
    <row r="8" spans="1:6" x14ac:dyDescent="0.25">
      <c r="A8" s="155" t="s">
        <v>697</v>
      </c>
      <c r="B8" s="265" t="s">
        <v>698</v>
      </c>
      <c r="C8" s="265"/>
      <c r="D8" s="265"/>
      <c r="E8" s="265"/>
      <c r="F8" s="265"/>
    </row>
    <row r="9" spans="1:6" ht="36" customHeight="1" x14ac:dyDescent="0.25">
      <c r="A9" s="273" t="s">
        <v>699</v>
      </c>
      <c r="B9" s="273"/>
      <c r="C9" s="273"/>
      <c r="D9" s="273"/>
      <c r="E9" s="273"/>
      <c r="F9" s="273"/>
    </row>
    <row r="10" spans="1:6" ht="42.75" customHeight="1" x14ac:dyDescent="0.25">
      <c r="A10" s="274" t="s">
        <v>257</v>
      </c>
      <c r="B10" s="275"/>
      <c r="C10" s="275"/>
      <c r="D10" s="275"/>
      <c r="E10" s="276"/>
      <c r="F10" s="156" t="s">
        <v>700</v>
      </c>
    </row>
    <row r="11" spans="1:6" ht="15.75" customHeight="1" x14ac:dyDescent="0.25">
      <c r="A11" s="277" t="s">
        <v>259</v>
      </c>
      <c r="B11" s="278"/>
      <c r="C11" s="278"/>
      <c r="D11" s="278"/>
      <c r="E11" s="279"/>
      <c r="F11" s="157">
        <v>0</v>
      </c>
    </row>
    <row r="12" spans="1:6" ht="15.75" customHeight="1" x14ac:dyDescent="0.25">
      <c r="A12" s="280" t="s">
        <v>260</v>
      </c>
      <c r="B12" s="281"/>
      <c r="C12" s="281"/>
      <c r="D12" s="281"/>
      <c r="E12" s="282"/>
      <c r="F12" s="157">
        <f>SUM(F14:F21)</f>
        <v>109234</v>
      </c>
    </row>
    <row r="13" spans="1:6" ht="15.75" customHeight="1" x14ac:dyDescent="0.25">
      <c r="A13" s="283" t="s">
        <v>262</v>
      </c>
      <c r="B13" s="271"/>
      <c r="C13" s="271"/>
      <c r="D13" s="271"/>
      <c r="E13" s="272"/>
      <c r="F13" s="157"/>
    </row>
    <row r="14" spans="1:6" ht="15.75" customHeight="1" x14ac:dyDescent="0.25">
      <c r="A14" s="284" t="s">
        <v>701</v>
      </c>
      <c r="B14" s="285"/>
      <c r="C14" s="285"/>
      <c r="D14" s="285"/>
      <c r="E14" s="286"/>
      <c r="F14" s="158">
        <v>0</v>
      </c>
    </row>
    <row r="15" spans="1:6" ht="18.75" customHeight="1" x14ac:dyDescent="0.25">
      <c r="A15" s="284" t="s">
        <v>702</v>
      </c>
      <c r="B15" s="285"/>
      <c r="C15" s="285"/>
      <c r="D15" s="285"/>
      <c r="E15" s="286"/>
      <c r="F15" s="158">
        <v>108659.4</v>
      </c>
    </row>
    <row r="16" spans="1:6" ht="19.5" customHeight="1" x14ac:dyDescent="0.25">
      <c r="A16" s="284" t="s">
        <v>703</v>
      </c>
      <c r="B16" s="285"/>
      <c r="C16" s="285"/>
      <c r="D16" s="285"/>
      <c r="E16" s="286"/>
      <c r="F16" s="158">
        <v>0</v>
      </c>
    </row>
    <row r="17" spans="1:6" x14ac:dyDescent="0.25">
      <c r="A17" s="284" t="s">
        <v>704</v>
      </c>
      <c r="B17" s="285"/>
      <c r="C17" s="285"/>
      <c r="D17" s="285"/>
      <c r="E17" s="286"/>
      <c r="F17" s="158">
        <v>0</v>
      </c>
    </row>
    <row r="18" spans="1:6" ht="31.5" customHeight="1" x14ac:dyDescent="0.25">
      <c r="A18" s="284" t="s">
        <v>705</v>
      </c>
      <c r="B18" s="285"/>
      <c r="C18" s="285"/>
      <c r="D18" s="285"/>
      <c r="E18" s="286"/>
      <c r="F18" s="158">
        <v>0</v>
      </c>
    </row>
    <row r="19" spans="1:6" x14ac:dyDescent="0.25">
      <c r="A19" s="270" t="s">
        <v>706</v>
      </c>
      <c r="B19" s="271"/>
      <c r="C19" s="271"/>
      <c r="D19" s="271"/>
      <c r="E19" s="272"/>
      <c r="F19" s="157">
        <v>0</v>
      </c>
    </row>
    <row r="20" spans="1:6" x14ac:dyDescent="0.25">
      <c r="A20" s="289" t="s">
        <v>707</v>
      </c>
      <c r="B20" s="290"/>
      <c r="C20" s="290"/>
      <c r="D20" s="290"/>
      <c r="E20" s="291"/>
      <c r="F20" s="157">
        <v>574.6</v>
      </c>
    </row>
    <row r="21" spans="1:6" x14ac:dyDescent="0.25">
      <c r="A21" s="289" t="s">
        <v>708</v>
      </c>
      <c r="B21" s="290"/>
      <c r="C21" s="290"/>
      <c r="D21" s="290"/>
      <c r="E21" s="291"/>
      <c r="F21" s="157">
        <v>0</v>
      </c>
    </row>
    <row r="22" spans="1:6" ht="15.75" customHeight="1" x14ac:dyDescent="0.25">
      <c r="A22" s="280" t="s">
        <v>269</v>
      </c>
      <c r="B22" s="281"/>
      <c r="C22" s="281"/>
      <c r="D22" s="281"/>
      <c r="E22" s="282"/>
      <c r="F22" s="157">
        <v>109123</v>
      </c>
    </row>
    <row r="23" spans="1:6" ht="15.75" customHeight="1" x14ac:dyDescent="0.25">
      <c r="A23" s="280" t="s">
        <v>709</v>
      </c>
      <c r="B23" s="281"/>
      <c r="C23" s="281"/>
      <c r="D23" s="281"/>
      <c r="E23" s="282"/>
      <c r="F23" s="157">
        <v>0</v>
      </c>
    </row>
    <row r="24" spans="1:6" ht="15.75" customHeight="1" x14ac:dyDescent="0.25">
      <c r="A24" s="280" t="s">
        <v>710</v>
      </c>
      <c r="B24" s="281"/>
      <c r="C24" s="281"/>
      <c r="D24" s="281"/>
      <c r="E24" s="282"/>
      <c r="F24" s="157">
        <v>111</v>
      </c>
    </row>
    <row r="25" spans="1:6" x14ac:dyDescent="0.25">
      <c r="A25" s="292" t="s">
        <v>274</v>
      </c>
      <c r="B25" s="292"/>
      <c r="C25" s="292"/>
      <c r="D25" s="292"/>
      <c r="E25" s="292"/>
      <c r="F25" s="292"/>
    </row>
    <row r="26" spans="1:6" ht="63" customHeight="1" x14ac:dyDescent="0.25">
      <c r="A26" s="159" t="s">
        <v>105</v>
      </c>
      <c r="B26" s="160" t="s">
        <v>275</v>
      </c>
      <c r="C26" s="160" t="s">
        <v>276</v>
      </c>
      <c r="D26" s="160" t="s">
        <v>277</v>
      </c>
      <c r="E26" s="161" t="s">
        <v>711</v>
      </c>
      <c r="F26" s="161" t="s">
        <v>712</v>
      </c>
    </row>
    <row r="27" spans="1:6" s="163" customFormat="1" ht="14.25" x14ac:dyDescent="0.2">
      <c r="A27" s="128" t="s">
        <v>239</v>
      </c>
      <c r="B27" s="162" t="s">
        <v>130</v>
      </c>
      <c r="C27" s="162" t="s">
        <v>130</v>
      </c>
      <c r="D27" s="162" t="s">
        <v>130</v>
      </c>
      <c r="E27" s="157">
        <v>109123</v>
      </c>
      <c r="F27" s="157">
        <v>0</v>
      </c>
    </row>
    <row r="28" spans="1:6" s="163" customFormat="1" ht="14.25" x14ac:dyDescent="0.2">
      <c r="A28" s="128" t="s">
        <v>237</v>
      </c>
      <c r="B28" s="162" t="s">
        <v>130</v>
      </c>
      <c r="C28" s="162" t="s">
        <v>130</v>
      </c>
      <c r="D28" s="162" t="s">
        <v>130</v>
      </c>
      <c r="E28" s="157">
        <v>109123</v>
      </c>
      <c r="F28" s="157">
        <v>0</v>
      </c>
    </row>
    <row r="29" spans="1:6" s="163" customFormat="1" ht="14.25" x14ac:dyDescent="0.2">
      <c r="A29" s="128" t="s">
        <v>227</v>
      </c>
      <c r="B29" s="162" t="s">
        <v>223</v>
      </c>
      <c r="C29" s="162" t="s">
        <v>130</v>
      </c>
      <c r="D29" s="162" t="s">
        <v>130</v>
      </c>
      <c r="E29" s="157">
        <v>109123</v>
      </c>
      <c r="F29" s="157">
        <v>0</v>
      </c>
    </row>
    <row r="30" spans="1:6" s="163" customFormat="1" ht="14.25" x14ac:dyDescent="0.2">
      <c r="A30" s="128" t="s">
        <v>229</v>
      </c>
      <c r="B30" s="162" t="s">
        <v>223</v>
      </c>
      <c r="C30" s="162" t="s">
        <v>133</v>
      </c>
      <c r="D30" s="162" t="s">
        <v>130</v>
      </c>
      <c r="E30" s="157">
        <v>109123</v>
      </c>
      <c r="F30" s="157">
        <v>0</v>
      </c>
    </row>
    <row r="31" spans="1:6" s="163" customFormat="1" ht="14.25" x14ac:dyDescent="0.2">
      <c r="A31" s="128" t="s">
        <v>230</v>
      </c>
      <c r="B31" s="162" t="s">
        <v>223</v>
      </c>
      <c r="C31" s="162" t="s">
        <v>136</v>
      </c>
      <c r="D31" s="162" t="s">
        <v>130</v>
      </c>
      <c r="E31" s="157">
        <v>109123</v>
      </c>
      <c r="F31" s="157">
        <v>0</v>
      </c>
    </row>
    <row r="32" spans="1:6" s="163" customFormat="1" ht="14.25" x14ac:dyDescent="0.2">
      <c r="A32" s="128" t="s">
        <v>229</v>
      </c>
      <c r="B32" s="162" t="s">
        <v>223</v>
      </c>
      <c r="C32" s="162" t="s">
        <v>136</v>
      </c>
      <c r="D32" s="162" t="s">
        <v>121</v>
      </c>
      <c r="E32" s="157">
        <v>109123</v>
      </c>
      <c r="F32" s="157">
        <v>0</v>
      </c>
    </row>
    <row r="33" spans="1:6" x14ac:dyDescent="0.25">
      <c r="A33" s="130" t="s">
        <v>235</v>
      </c>
      <c r="B33" s="164" t="s">
        <v>223</v>
      </c>
      <c r="C33" s="164" t="s">
        <v>136</v>
      </c>
      <c r="D33" s="164" t="s">
        <v>234</v>
      </c>
      <c r="E33" s="158">
        <v>109123</v>
      </c>
      <c r="F33" s="158">
        <v>0</v>
      </c>
    </row>
    <row r="34" spans="1:6" ht="25.5" x14ac:dyDescent="0.25">
      <c r="A34" s="130" t="s">
        <v>570</v>
      </c>
      <c r="B34" s="164" t="s">
        <v>223</v>
      </c>
      <c r="C34" s="164" t="s">
        <v>136</v>
      </c>
      <c r="D34" s="164" t="s">
        <v>199</v>
      </c>
      <c r="E34" s="158">
        <v>0</v>
      </c>
      <c r="F34" s="158">
        <v>0</v>
      </c>
    </row>
    <row r="35" spans="1:6" x14ac:dyDescent="0.25">
      <c r="E35" s="165"/>
    </row>
    <row r="37" spans="1:6" x14ac:dyDescent="0.25">
      <c r="A37" s="72" t="s">
        <v>280</v>
      </c>
      <c r="E37" s="287" t="s">
        <v>281</v>
      </c>
      <c r="F37" s="287"/>
    </row>
    <row r="39" spans="1:6" x14ac:dyDescent="0.25">
      <c r="A39" s="72" t="s">
        <v>282</v>
      </c>
      <c r="E39" s="288" t="s">
        <v>283</v>
      </c>
      <c r="F39" s="288"/>
    </row>
  </sheetData>
  <mergeCells count="26">
    <mergeCell ref="E37:F37"/>
    <mergeCell ref="E39:F39"/>
    <mergeCell ref="A20:E20"/>
    <mergeCell ref="A21:E21"/>
    <mergeCell ref="A22:E22"/>
    <mergeCell ref="A23:E23"/>
    <mergeCell ref="A24:E24"/>
    <mergeCell ref="A25:F25"/>
    <mergeCell ref="A19:E19"/>
    <mergeCell ref="B8:F8"/>
    <mergeCell ref="A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87"/>
  <sheetViews>
    <sheetView workbookViewId="0">
      <selection activeCell="C65" sqref="C65"/>
    </sheetView>
  </sheetViews>
  <sheetFormatPr defaultColWidth="9.140625" defaultRowHeight="15" customHeight="1" x14ac:dyDescent="0.25"/>
  <cols>
    <col min="1" max="1" width="6.140625" style="72" bestFit="1" customWidth="1"/>
    <col min="2" max="2" width="14.5703125" style="72" bestFit="1" customWidth="1"/>
    <col min="3" max="3" width="45.5703125" style="72" customWidth="1"/>
    <col min="4" max="7" width="15.7109375" style="72" customWidth="1"/>
    <col min="8" max="8" width="13.7109375" style="72" customWidth="1"/>
    <col min="9" max="9" width="12.85546875" style="72" customWidth="1"/>
    <col min="10" max="10" width="11.42578125" style="72" customWidth="1"/>
    <col min="11" max="11" width="30.28515625" style="72" customWidth="1"/>
    <col min="12" max="12" width="9.140625" style="72" customWidth="1"/>
    <col min="13" max="16384" width="9.140625" style="72"/>
  </cols>
  <sheetData>
    <row r="1" spans="1:12" ht="46.5" customHeight="1" x14ac:dyDescent="0.25">
      <c r="A1" s="120"/>
      <c r="B1" s="120"/>
      <c r="C1" s="120"/>
      <c r="D1" s="120"/>
      <c r="E1" s="244" t="s">
        <v>437</v>
      </c>
      <c r="F1" s="244"/>
      <c r="G1" s="244"/>
      <c r="H1" s="244"/>
      <c r="I1" s="244"/>
      <c r="J1" s="244"/>
      <c r="K1" s="244"/>
      <c r="L1" s="73"/>
    </row>
    <row r="2" spans="1:12" ht="31.5" customHeight="1" x14ac:dyDescent="0.25">
      <c r="A2" s="120"/>
      <c r="B2" s="120"/>
      <c r="C2" s="245" t="s">
        <v>438</v>
      </c>
      <c r="D2" s="245"/>
      <c r="E2" s="245"/>
      <c r="F2" s="245"/>
      <c r="G2" s="245"/>
      <c r="H2" s="245"/>
      <c r="I2" s="245"/>
      <c r="J2" s="245"/>
      <c r="K2" s="120"/>
    </row>
    <row r="3" spans="1:12" x14ac:dyDescent="0.25">
      <c r="A3" s="120"/>
      <c r="B3" s="120"/>
      <c r="C3" s="246" t="s">
        <v>694</v>
      </c>
      <c r="D3" s="246"/>
      <c r="E3" s="246"/>
      <c r="F3" s="246"/>
      <c r="G3" s="246"/>
      <c r="H3" s="246"/>
      <c r="I3" s="246"/>
      <c r="J3" s="246"/>
      <c r="K3" s="120"/>
    </row>
    <row r="4" spans="1:12" ht="15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 ht="15" customHeight="1" x14ac:dyDescent="0.25">
      <c r="A5" s="149" t="s">
        <v>250</v>
      </c>
      <c r="B5" s="120"/>
      <c r="C5" s="293" t="s">
        <v>93</v>
      </c>
      <c r="D5" s="293"/>
      <c r="E5" s="293"/>
      <c r="F5" s="293"/>
      <c r="G5" s="293"/>
      <c r="H5" s="293"/>
      <c r="I5" s="293"/>
      <c r="J5" s="293"/>
      <c r="K5" s="133"/>
    </row>
    <row r="6" spans="1:12" ht="15" customHeight="1" x14ac:dyDescent="0.25">
      <c r="A6" s="294" t="s">
        <v>439</v>
      </c>
      <c r="B6" s="294"/>
      <c r="C6" s="295" t="s">
        <v>440</v>
      </c>
      <c r="D6" s="295"/>
      <c r="E6" s="295"/>
      <c r="F6" s="295"/>
      <c r="G6" s="295"/>
      <c r="H6" s="295"/>
      <c r="I6" s="295"/>
      <c r="J6" s="295"/>
      <c r="K6" s="120"/>
    </row>
    <row r="7" spans="1:12" ht="14.45" customHeight="1" x14ac:dyDescent="0.25">
      <c r="A7" s="149" t="s">
        <v>441</v>
      </c>
      <c r="B7" s="120"/>
      <c r="C7" s="263" t="s">
        <v>691</v>
      </c>
      <c r="D7" s="263"/>
      <c r="E7" s="263"/>
      <c r="F7" s="263"/>
      <c r="G7" s="263"/>
      <c r="H7" s="263"/>
      <c r="I7" s="263"/>
      <c r="J7" s="263"/>
      <c r="K7" s="120"/>
    </row>
    <row r="8" spans="1:12" ht="15" customHeight="1" x14ac:dyDescent="0.25">
      <c r="A8" s="149" t="s">
        <v>98</v>
      </c>
      <c r="B8" s="120"/>
      <c r="C8" s="263" t="s">
        <v>252</v>
      </c>
      <c r="D8" s="263"/>
      <c r="E8" s="263"/>
      <c r="F8" s="263"/>
      <c r="G8" s="263"/>
      <c r="H8" s="263"/>
      <c r="I8" s="263"/>
      <c r="J8" s="263"/>
      <c r="K8" s="120"/>
    </row>
    <row r="9" spans="1:12" ht="15" customHeight="1" x14ac:dyDescent="0.25">
      <c r="A9" s="149" t="s">
        <v>253</v>
      </c>
      <c r="B9" s="120"/>
      <c r="C9" s="263" t="s">
        <v>442</v>
      </c>
      <c r="D9" s="263"/>
      <c r="E9" s="263"/>
      <c r="F9" s="263"/>
      <c r="G9" s="263"/>
      <c r="H9" s="263"/>
      <c r="I9" s="263"/>
      <c r="J9" s="263"/>
      <c r="K9" s="120"/>
    </row>
    <row r="10" spans="1:12" ht="15" customHeight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2" ht="15" customHeight="1" x14ac:dyDescent="0.25">
      <c r="A11" s="296" t="s">
        <v>443</v>
      </c>
      <c r="B11" s="297" t="s">
        <v>444</v>
      </c>
      <c r="C11" s="299" t="s">
        <v>105</v>
      </c>
      <c r="D11" s="299" t="s">
        <v>445</v>
      </c>
      <c r="E11" s="296" t="s">
        <v>446</v>
      </c>
      <c r="F11" s="296"/>
      <c r="G11" s="299" t="s">
        <v>447</v>
      </c>
      <c r="H11" s="296" t="s">
        <v>448</v>
      </c>
      <c r="I11" s="296"/>
      <c r="J11" s="299" t="s">
        <v>449</v>
      </c>
      <c r="K11" s="296" t="s">
        <v>450</v>
      </c>
      <c r="L11" s="74"/>
    </row>
    <row r="12" spans="1:12" ht="41.25" customHeight="1" x14ac:dyDescent="0.25">
      <c r="A12" s="296"/>
      <c r="B12" s="298"/>
      <c r="C12" s="299"/>
      <c r="D12" s="296"/>
      <c r="E12" s="148" t="s">
        <v>451</v>
      </c>
      <c r="F12" s="148" t="s">
        <v>452</v>
      </c>
      <c r="G12" s="296"/>
      <c r="H12" s="148" t="s">
        <v>451</v>
      </c>
      <c r="I12" s="148" t="s">
        <v>452</v>
      </c>
      <c r="J12" s="299"/>
      <c r="K12" s="296"/>
      <c r="L12" s="74"/>
    </row>
    <row r="13" spans="1:12" x14ac:dyDescent="0.25">
      <c r="A13" s="134" t="s">
        <v>453</v>
      </c>
      <c r="B13" s="142">
        <v>1</v>
      </c>
      <c r="C13" s="148">
        <v>2</v>
      </c>
      <c r="D13" s="147">
        <v>3</v>
      </c>
      <c r="E13" s="148">
        <v>4</v>
      </c>
      <c r="F13" s="148">
        <v>5</v>
      </c>
      <c r="G13" s="147">
        <v>6</v>
      </c>
      <c r="H13" s="148">
        <v>7</v>
      </c>
      <c r="I13" s="148">
        <v>8</v>
      </c>
      <c r="J13" s="147">
        <v>9</v>
      </c>
      <c r="K13" s="148">
        <v>10</v>
      </c>
      <c r="L13" s="74"/>
    </row>
    <row r="14" spans="1:12" x14ac:dyDescent="0.25">
      <c r="A14" s="296" t="s">
        <v>454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74"/>
    </row>
    <row r="15" spans="1:12" x14ac:dyDescent="0.25">
      <c r="A15" s="134">
        <v>1</v>
      </c>
      <c r="B15" s="129" t="s">
        <v>130</v>
      </c>
      <c r="C15" s="75" t="s">
        <v>237</v>
      </c>
      <c r="D15" s="76">
        <v>22066.6</v>
      </c>
      <c r="E15" s="77">
        <v>21901.8</v>
      </c>
      <c r="F15" s="77">
        <v>164.8</v>
      </c>
      <c r="G15" s="77">
        <v>0</v>
      </c>
      <c r="H15" s="77">
        <v>0</v>
      </c>
      <c r="I15" s="77">
        <v>0</v>
      </c>
      <c r="J15" s="77">
        <v>0</v>
      </c>
      <c r="K15" s="147" t="s">
        <v>305</v>
      </c>
      <c r="L15" s="74"/>
    </row>
    <row r="16" spans="1:12" x14ac:dyDescent="0.25">
      <c r="A16" s="134">
        <v>2</v>
      </c>
      <c r="B16" s="129" t="s">
        <v>455</v>
      </c>
      <c r="C16" s="75" t="s">
        <v>144</v>
      </c>
      <c r="D16" s="76">
        <v>18600.5</v>
      </c>
      <c r="E16" s="77">
        <v>18600.5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147" t="s">
        <v>305</v>
      </c>
      <c r="L16" s="74"/>
    </row>
    <row r="17" spans="1:12" x14ac:dyDescent="0.25">
      <c r="A17" s="134">
        <v>3</v>
      </c>
      <c r="B17" s="129" t="s">
        <v>456</v>
      </c>
      <c r="C17" s="75" t="s">
        <v>145</v>
      </c>
      <c r="D17" s="76">
        <v>5550.6</v>
      </c>
      <c r="E17" s="77">
        <v>5550.6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147" t="s">
        <v>305</v>
      </c>
      <c r="L17" s="74"/>
    </row>
    <row r="18" spans="1:12" x14ac:dyDescent="0.25">
      <c r="A18" s="134">
        <v>4</v>
      </c>
      <c r="B18" s="131" t="s">
        <v>457</v>
      </c>
      <c r="C18" s="78" t="s">
        <v>147</v>
      </c>
      <c r="D18" s="79">
        <v>5550.6</v>
      </c>
      <c r="E18" s="80">
        <v>5550.6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135"/>
      <c r="L18" s="74"/>
    </row>
    <row r="19" spans="1:12" x14ac:dyDescent="0.25">
      <c r="A19" s="134">
        <v>5</v>
      </c>
      <c r="B19" s="129" t="s">
        <v>458</v>
      </c>
      <c r="C19" s="75" t="s">
        <v>149</v>
      </c>
      <c r="D19" s="76">
        <v>198.7</v>
      </c>
      <c r="E19" s="77">
        <v>198.7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147" t="s">
        <v>305</v>
      </c>
      <c r="L19" s="74"/>
    </row>
    <row r="20" spans="1:12" ht="38.25" x14ac:dyDescent="0.25">
      <c r="A20" s="134">
        <v>6</v>
      </c>
      <c r="B20" s="131" t="s">
        <v>460</v>
      </c>
      <c r="C20" s="78" t="s">
        <v>160</v>
      </c>
      <c r="D20" s="79">
        <v>198.7</v>
      </c>
      <c r="E20" s="80">
        <v>198.7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135"/>
      <c r="L20" s="74"/>
    </row>
    <row r="21" spans="1:12" x14ac:dyDescent="0.25">
      <c r="A21" s="134">
        <v>7</v>
      </c>
      <c r="B21" s="129" t="s">
        <v>464</v>
      </c>
      <c r="C21" s="75" t="s">
        <v>178</v>
      </c>
      <c r="D21" s="76">
        <v>5246.4</v>
      </c>
      <c r="E21" s="77">
        <v>5246.4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147" t="s">
        <v>305</v>
      </c>
      <c r="L21" s="74"/>
    </row>
    <row r="22" spans="1:12" x14ac:dyDescent="0.25">
      <c r="A22" s="134">
        <v>8</v>
      </c>
      <c r="B22" s="129" t="s">
        <v>465</v>
      </c>
      <c r="C22" s="75" t="s">
        <v>181</v>
      </c>
      <c r="D22" s="76">
        <v>5246.4</v>
      </c>
      <c r="E22" s="77">
        <v>5246.4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147" t="s">
        <v>305</v>
      </c>
      <c r="L22" s="74"/>
    </row>
    <row r="23" spans="1:12" x14ac:dyDescent="0.25">
      <c r="A23" s="134">
        <v>9</v>
      </c>
      <c r="B23" s="129" t="s">
        <v>466</v>
      </c>
      <c r="C23" s="75" t="s">
        <v>183</v>
      </c>
      <c r="D23" s="76">
        <v>2584</v>
      </c>
      <c r="E23" s="77">
        <v>2584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147" t="s">
        <v>305</v>
      </c>
      <c r="L23" s="74"/>
    </row>
    <row r="24" spans="1:12" x14ac:dyDescent="0.25">
      <c r="A24" s="134">
        <v>10</v>
      </c>
      <c r="B24" s="131" t="s">
        <v>467</v>
      </c>
      <c r="C24" s="78" t="s">
        <v>186</v>
      </c>
      <c r="D24" s="79">
        <v>2584</v>
      </c>
      <c r="E24" s="80">
        <v>2584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135"/>
      <c r="L24" s="74"/>
    </row>
    <row r="25" spans="1:12" x14ac:dyDescent="0.25">
      <c r="A25" s="134">
        <v>11</v>
      </c>
      <c r="B25" s="131" t="s">
        <v>468</v>
      </c>
      <c r="C25" s="78" t="s">
        <v>190</v>
      </c>
      <c r="D25" s="79">
        <v>2662.4</v>
      </c>
      <c r="E25" s="80">
        <v>2662.4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135"/>
      <c r="L25" s="74"/>
    </row>
    <row r="26" spans="1:12" x14ac:dyDescent="0.25">
      <c r="A26" s="134">
        <v>12</v>
      </c>
      <c r="B26" s="129" t="s">
        <v>469</v>
      </c>
      <c r="C26" s="75" t="s">
        <v>193</v>
      </c>
      <c r="D26" s="76">
        <v>7604.8</v>
      </c>
      <c r="E26" s="77">
        <v>7604.8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147" t="s">
        <v>305</v>
      </c>
      <c r="L26" s="74"/>
    </row>
    <row r="27" spans="1:12" ht="25.5" x14ac:dyDescent="0.25">
      <c r="A27" s="134">
        <v>13</v>
      </c>
      <c r="B27" s="129" t="s">
        <v>470</v>
      </c>
      <c r="C27" s="75" t="s">
        <v>196</v>
      </c>
      <c r="D27" s="76">
        <v>4823.2</v>
      </c>
      <c r="E27" s="77">
        <v>4823.2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147" t="s">
        <v>305</v>
      </c>
      <c r="L27" s="74"/>
    </row>
    <row r="28" spans="1:12" x14ac:dyDescent="0.25">
      <c r="A28" s="134">
        <v>14</v>
      </c>
      <c r="B28" s="131" t="s">
        <v>471</v>
      </c>
      <c r="C28" s="78" t="s">
        <v>197</v>
      </c>
      <c r="D28" s="79">
        <v>589.9</v>
      </c>
      <c r="E28" s="80">
        <v>589.9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135"/>
      <c r="L28" s="74"/>
    </row>
    <row r="29" spans="1:12" x14ac:dyDescent="0.25">
      <c r="A29" s="134">
        <v>15</v>
      </c>
      <c r="B29" s="131" t="s">
        <v>472</v>
      </c>
      <c r="C29" s="78" t="s">
        <v>200</v>
      </c>
      <c r="D29" s="79">
        <v>4233.3</v>
      </c>
      <c r="E29" s="80">
        <v>4233.3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135"/>
      <c r="L29" s="74"/>
    </row>
    <row r="30" spans="1:12" x14ac:dyDescent="0.25">
      <c r="A30" s="134">
        <v>16</v>
      </c>
      <c r="B30" s="129" t="s">
        <v>473</v>
      </c>
      <c r="C30" s="75" t="s">
        <v>206</v>
      </c>
      <c r="D30" s="76">
        <v>2781.6</v>
      </c>
      <c r="E30" s="77">
        <v>2781.6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147" t="s">
        <v>305</v>
      </c>
      <c r="L30" s="74"/>
    </row>
    <row r="31" spans="1:12" x14ac:dyDescent="0.25">
      <c r="A31" s="134">
        <v>17</v>
      </c>
      <c r="B31" s="131" t="s">
        <v>474</v>
      </c>
      <c r="C31" s="78" t="s">
        <v>206</v>
      </c>
      <c r="D31" s="79">
        <v>2781.6</v>
      </c>
      <c r="E31" s="80">
        <v>2781.6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135"/>
      <c r="L31" s="74"/>
    </row>
    <row r="32" spans="1:12" x14ac:dyDescent="0.25">
      <c r="A32" s="134">
        <v>18</v>
      </c>
      <c r="B32" s="129" t="s">
        <v>475</v>
      </c>
      <c r="C32" s="75" t="s">
        <v>227</v>
      </c>
      <c r="D32" s="76">
        <v>3466.1</v>
      </c>
      <c r="E32" s="77">
        <v>3301.3</v>
      </c>
      <c r="F32" s="77">
        <v>164.8</v>
      </c>
      <c r="G32" s="77">
        <v>0</v>
      </c>
      <c r="H32" s="77">
        <v>0</v>
      </c>
      <c r="I32" s="77">
        <v>0</v>
      </c>
      <c r="J32" s="77">
        <v>0</v>
      </c>
      <c r="K32" s="147" t="s">
        <v>305</v>
      </c>
      <c r="L32" s="74"/>
    </row>
    <row r="33" spans="1:12" x14ac:dyDescent="0.25">
      <c r="A33" s="134">
        <v>19</v>
      </c>
      <c r="B33" s="129" t="s">
        <v>476</v>
      </c>
      <c r="C33" s="75" t="s">
        <v>229</v>
      </c>
      <c r="D33" s="76">
        <v>3466.1</v>
      </c>
      <c r="E33" s="77">
        <v>3301.3</v>
      </c>
      <c r="F33" s="77">
        <v>164.8</v>
      </c>
      <c r="G33" s="77">
        <v>0</v>
      </c>
      <c r="H33" s="77">
        <v>0</v>
      </c>
      <c r="I33" s="77">
        <v>0</v>
      </c>
      <c r="J33" s="77">
        <v>0</v>
      </c>
      <c r="K33" s="147" t="s">
        <v>305</v>
      </c>
      <c r="L33" s="74"/>
    </row>
    <row r="34" spans="1:12" x14ac:dyDescent="0.25">
      <c r="A34" s="134">
        <v>20</v>
      </c>
      <c r="B34" s="129" t="s">
        <v>477</v>
      </c>
      <c r="C34" s="75" t="s">
        <v>230</v>
      </c>
      <c r="D34" s="76">
        <v>3466.1</v>
      </c>
      <c r="E34" s="77">
        <v>3301.3</v>
      </c>
      <c r="F34" s="77">
        <v>164.8</v>
      </c>
      <c r="G34" s="77">
        <v>0</v>
      </c>
      <c r="H34" s="77">
        <v>0</v>
      </c>
      <c r="I34" s="77">
        <v>0</v>
      </c>
      <c r="J34" s="77">
        <v>0</v>
      </c>
      <c r="K34" s="147" t="s">
        <v>305</v>
      </c>
      <c r="L34" s="74"/>
    </row>
    <row r="35" spans="1:12" x14ac:dyDescent="0.25">
      <c r="A35" s="134">
        <v>21</v>
      </c>
      <c r="B35" s="129" t="s">
        <v>478</v>
      </c>
      <c r="C35" s="75" t="s">
        <v>229</v>
      </c>
      <c r="D35" s="76">
        <v>3466.1</v>
      </c>
      <c r="E35" s="77">
        <v>3301.3</v>
      </c>
      <c r="F35" s="77">
        <v>164.8</v>
      </c>
      <c r="G35" s="77">
        <v>0</v>
      </c>
      <c r="H35" s="77">
        <v>0</v>
      </c>
      <c r="I35" s="77">
        <v>0</v>
      </c>
      <c r="J35" s="77">
        <v>0</v>
      </c>
      <c r="K35" s="147" t="s">
        <v>305</v>
      </c>
      <c r="L35" s="74"/>
    </row>
    <row r="36" spans="1:12" ht="25.5" x14ac:dyDescent="0.25">
      <c r="A36" s="134">
        <v>22</v>
      </c>
      <c r="B36" s="131" t="s">
        <v>479</v>
      </c>
      <c r="C36" s="78" t="s">
        <v>232</v>
      </c>
      <c r="D36" s="79">
        <v>2941.5</v>
      </c>
      <c r="E36" s="80">
        <v>2776.7</v>
      </c>
      <c r="F36" s="80">
        <v>164.8</v>
      </c>
      <c r="G36" s="80">
        <v>0</v>
      </c>
      <c r="H36" s="80">
        <v>0</v>
      </c>
      <c r="I36" s="80">
        <v>0</v>
      </c>
      <c r="J36" s="80">
        <v>0</v>
      </c>
      <c r="K36" s="135"/>
      <c r="L36" s="74"/>
    </row>
    <row r="37" spans="1:12" x14ac:dyDescent="0.25">
      <c r="A37" s="134">
        <v>23</v>
      </c>
      <c r="B37" s="131" t="s">
        <v>480</v>
      </c>
      <c r="C37" s="78" t="s">
        <v>235</v>
      </c>
      <c r="D37" s="79">
        <v>524.6</v>
      </c>
      <c r="E37" s="80">
        <v>524.6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135"/>
      <c r="L37" s="74"/>
    </row>
    <row r="38" spans="1:12" x14ac:dyDescent="0.25">
      <c r="A38" s="134">
        <v>24</v>
      </c>
      <c r="B38" s="129" t="s">
        <v>130</v>
      </c>
      <c r="C38" s="75" t="s">
        <v>481</v>
      </c>
      <c r="D38" s="76">
        <v>22066.6</v>
      </c>
      <c r="E38" s="77">
        <v>21901.8</v>
      </c>
      <c r="F38" s="77">
        <v>164.8</v>
      </c>
      <c r="G38" s="77">
        <v>0</v>
      </c>
      <c r="H38" s="77">
        <v>0</v>
      </c>
      <c r="I38" s="77">
        <v>0</v>
      </c>
      <c r="J38" s="77">
        <v>0</v>
      </c>
      <c r="K38" s="147"/>
      <c r="L38" s="74"/>
    </row>
    <row r="39" spans="1:12" x14ac:dyDescent="0.25">
      <c r="A39" s="134">
        <v>25</v>
      </c>
      <c r="B39" s="129" t="s">
        <v>130</v>
      </c>
      <c r="C39" s="75" t="s">
        <v>482</v>
      </c>
      <c r="D39" s="76">
        <v>22066.6</v>
      </c>
      <c r="E39" s="77">
        <v>21901.8</v>
      </c>
      <c r="F39" s="77">
        <v>164.8</v>
      </c>
      <c r="G39" s="77">
        <v>0</v>
      </c>
      <c r="H39" s="77">
        <v>0</v>
      </c>
      <c r="I39" s="77">
        <v>0</v>
      </c>
      <c r="J39" s="77">
        <v>0</v>
      </c>
      <c r="K39" s="147"/>
      <c r="L39" s="74"/>
    </row>
    <row r="40" spans="1:12" x14ac:dyDescent="0.25">
      <c r="A40" s="120"/>
      <c r="B40" s="120"/>
      <c r="C40" s="136"/>
      <c r="D40" s="120"/>
      <c r="E40" s="120"/>
      <c r="F40" s="120"/>
      <c r="G40" s="120"/>
      <c r="H40" s="120"/>
      <c r="I40" s="120"/>
      <c r="J40" s="120"/>
      <c r="K40" s="120"/>
      <c r="L40" s="74"/>
    </row>
    <row r="41" spans="1:12" x14ac:dyDescent="0.25">
      <c r="A41" s="120"/>
      <c r="B41" s="120"/>
      <c r="C41" s="136"/>
      <c r="D41" s="120"/>
      <c r="E41" s="120"/>
      <c r="F41" s="120"/>
      <c r="G41" s="120"/>
      <c r="H41" s="120"/>
      <c r="I41" s="120"/>
      <c r="J41" s="120"/>
      <c r="K41" s="120"/>
      <c r="L41" s="74"/>
    </row>
    <row r="42" spans="1:12" x14ac:dyDescent="0.25">
      <c r="A42" s="120"/>
      <c r="B42" s="120"/>
      <c r="C42" s="136"/>
      <c r="D42" s="120"/>
      <c r="E42" s="120"/>
      <c r="F42" s="120"/>
      <c r="G42" s="120"/>
      <c r="H42" s="120"/>
      <c r="I42" s="120"/>
      <c r="J42" s="120"/>
      <c r="K42" s="120"/>
      <c r="L42" s="74"/>
    </row>
    <row r="43" spans="1:12" x14ac:dyDescent="0.25">
      <c r="A43" s="120"/>
      <c r="B43" s="120"/>
      <c r="C43" s="136"/>
      <c r="D43" s="120"/>
      <c r="E43" s="120"/>
      <c r="F43" s="120"/>
      <c r="G43" s="120"/>
      <c r="H43" s="120"/>
      <c r="I43" s="120"/>
      <c r="J43" s="120"/>
      <c r="K43" s="120"/>
      <c r="L43" s="74"/>
    </row>
    <row r="44" spans="1:12" x14ac:dyDescent="0.25">
      <c r="A44" s="120"/>
      <c r="B44" s="120"/>
      <c r="C44" s="136"/>
      <c r="D44" s="120"/>
      <c r="E44" s="120"/>
      <c r="F44" s="120"/>
      <c r="G44" s="120"/>
      <c r="H44" s="120"/>
      <c r="I44" s="120"/>
      <c r="J44" s="120"/>
      <c r="K44" s="120"/>
      <c r="L44" s="74"/>
    </row>
    <row r="45" spans="1:12" ht="15" customHeight="1" x14ac:dyDescent="0.25">
      <c r="A45" s="296" t="s">
        <v>443</v>
      </c>
      <c r="B45" s="297" t="s">
        <v>444</v>
      </c>
      <c r="C45" s="299" t="s">
        <v>105</v>
      </c>
      <c r="D45" s="299" t="s">
        <v>445</v>
      </c>
      <c r="E45" s="296" t="s">
        <v>446</v>
      </c>
      <c r="F45" s="296"/>
      <c r="G45" s="299" t="s">
        <v>447</v>
      </c>
      <c r="H45" s="296" t="s">
        <v>448</v>
      </c>
      <c r="I45" s="296"/>
      <c r="J45" s="299" t="s">
        <v>449</v>
      </c>
      <c r="K45" s="296" t="s">
        <v>450</v>
      </c>
    </row>
    <row r="46" spans="1:12" ht="36.75" customHeight="1" x14ac:dyDescent="0.25">
      <c r="A46" s="296"/>
      <c r="B46" s="298"/>
      <c r="C46" s="299"/>
      <c r="D46" s="296"/>
      <c r="E46" s="148" t="s">
        <v>451</v>
      </c>
      <c r="F46" s="148" t="s">
        <v>452</v>
      </c>
      <c r="G46" s="296"/>
      <c r="H46" s="148" t="s">
        <v>451</v>
      </c>
      <c r="I46" s="148" t="s">
        <v>452</v>
      </c>
      <c r="J46" s="299"/>
      <c r="K46" s="296"/>
      <c r="L46" s="74"/>
    </row>
    <row r="47" spans="1:12" ht="42" customHeight="1" x14ac:dyDescent="0.25">
      <c r="A47" s="134" t="s">
        <v>453</v>
      </c>
      <c r="B47" s="142">
        <v>1</v>
      </c>
      <c r="C47" s="148">
        <v>2</v>
      </c>
      <c r="D47" s="147">
        <v>3</v>
      </c>
      <c r="E47" s="148">
        <v>4</v>
      </c>
      <c r="F47" s="148">
        <v>5</v>
      </c>
      <c r="G47" s="147">
        <v>6</v>
      </c>
      <c r="H47" s="148">
        <v>7</v>
      </c>
      <c r="I47" s="148">
        <v>8</v>
      </c>
      <c r="J47" s="147">
        <v>9</v>
      </c>
      <c r="K47" s="148">
        <v>10</v>
      </c>
      <c r="L47" s="74"/>
    </row>
    <row r="48" spans="1:12" x14ac:dyDescent="0.25">
      <c r="A48" s="296" t="s">
        <v>483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74"/>
    </row>
    <row r="49" spans="1:12" ht="25.5" x14ac:dyDescent="0.25">
      <c r="A49" s="134">
        <v>1</v>
      </c>
      <c r="B49" s="129" t="s">
        <v>130</v>
      </c>
      <c r="C49" s="75" t="s">
        <v>131</v>
      </c>
      <c r="D49" s="81">
        <v>568416.80000000005</v>
      </c>
      <c r="E49" s="77">
        <v>568416.80000000005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147" t="s">
        <v>305</v>
      </c>
      <c r="L49" s="74"/>
    </row>
    <row r="50" spans="1:12" x14ac:dyDescent="0.25">
      <c r="A50" s="134">
        <v>2</v>
      </c>
      <c r="B50" s="129" t="s">
        <v>572</v>
      </c>
      <c r="C50" s="75" t="s">
        <v>116</v>
      </c>
      <c r="D50" s="81">
        <v>568416.80000000005</v>
      </c>
      <c r="E50" s="77">
        <v>568416.80000000005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147" t="s">
        <v>305</v>
      </c>
      <c r="L50" s="74"/>
    </row>
    <row r="51" spans="1:12" x14ac:dyDescent="0.25">
      <c r="A51" s="134">
        <v>3</v>
      </c>
      <c r="B51" s="129" t="s">
        <v>573</v>
      </c>
      <c r="C51" s="75" t="s">
        <v>119</v>
      </c>
      <c r="D51" s="81">
        <v>568416.80000000005</v>
      </c>
      <c r="E51" s="77">
        <v>568416.80000000005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147" t="s">
        <v>305</v>
      </c>
      <c r="L51" s="74"/>
    </row>
    <row r="52" spans="1:12" x14ac:dyDescent="0.25">
      <c r="A52" s="134">
        <v>4</v>
      </c>
      <c r="B52" s="131" t="s">
        <v>574</v>
      </c>
      <c r="C52" s="78" t="s">
        <v>122</v>
      </c>
      <c r="D52" s="82">
        <v>568416.80000000005</v>
      </c>
      <c r="E52" s="80">
        <v>568416.80000000005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135"/>
      <c r="L52" s="74"/>
    </row>
    <row r="53" spans="1:12" x14ac:dyDescent="0.25">
      <c r="A53" s="134">
        <v>5</v>
      </c>
      <c r="B53" s="129" t="s">
        <v>130</v>
      </c>
      <c r="C53" s="75" t="s">
        <v>141</v>
      </c>
      <c r="D53" s="81">
        <v>194654.2</v>
      </c>
      <c r="E53" s="77">
        <v>194654.2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147" t="s">
        <v>305</v>
      </c>
      <c r="L53" s="74"/>
    </row>
    <row r="54" spans="1:12" x14ac:dyDescent="0.25">
      <c r="A54" s="134">
        <v>6</v>
      </c>
      <c r="B54" s="129" t="s">
        <v>575</v>
      </c>
      <c r="C54" s="75" t="s">
        <v>134</v>
      </c>
      <c r="D54" s="81">
        <v>194654.2</v>
      </c>
      <c r="E54" s="77">
        <v>194654.2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147" t="s">
        <v>305</v>
      </c>
      <c r="L54" s="74"/>
    </row>
    <row r="55" spans="1:12" ht="25.5" x14ac:dyDescent="0.25">
      <c r="A55" s="134">
        <v>7</v>
      </c>
      <c r="B55" s="129" t="s">
        <v>576</v>
      </c>
      <c r="C55" s="75" t="s">
        <v>137</v>
      </c>
      <c r="D55" s="81">
        <v>194654.2</v>
      </c>
      <c r="E55" s="77">
        <v>194654.2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147" t="s">
        <v>305</v>
      </c>
      <c r="L55" s="74"/>
    </row>
    <row r="56" spans="1:12" x14ac:dyDescent="0.25">
      <c r="A56" s="134">
        <v>8</v>
      </c>
      <c r="B56" s="131" t="s">
        <v>577</v>
      </c>
      <c r="C56" s="78" t="s">
        <v>139</v>
      </c>
      <c r="D56" s="82">
        <v>194654.2</v>
      </c>
      <c r="E56" s="80">
        <v>194654.2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135"/>
      <c r="L56" s="74"/>
    </row>
    <row r="57" spans="1:12" x14ac:dyDescent="0.25">
      <c r="A57" s="134">
        <v>9</v>
      </c>
      <c r="B57" s="129" t="s">
        <v>130</v>
      </c>
      <c r="C57" s="75" t="s">
        <v>237</v>
      </c>
      <c r="D57" s="81">
        <v>110631.4</v>
      </c>
      <c r="E57" s="77">
        <v>110631.4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147" t="s">
        <v>305</v>
      </c>
      <c r="L57" s="74"/>
    </row>
    <row r="58" spans="1:12" x14ac:dyDescent="0.25">
      <c r="A58" s="134">
        <v>10</v>
      </c>
      <c r="B58" s="129" t="s">
        <v>455</v>
      </c>
      <c r="C58" s="75" t="s">
        <v>144</v>
      </c>
      <c r="D58" s="81">
        <v>110631.4</v>
      </c>
      <c r="E58" s="77">
        <v>110631.4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147" t="s">
        <v>305</v>
      </c>
      <c r="L58" s="74"/>
    </row>
    <row r="59" spans="1:12" x14ac:dyDescent="0.25">
      <c r="A59" s="134">
        <v>11</v>
      </c>
      <c r="B59" s="129" t="s">
        <v>456</v>
      </c>
      <c r="C59" s="75" t="s">
        <v>145</v>
      </c>
      <c r="D59" s="81">
        <v>1784.2</v>
      </c>
      <c r="E59" s="77">
        <v>1784.2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147" t="s">
        <v>305</v>
      </c>
      <c r="L59" s="74"/>
    </row>
    <row r="60" spans="1:12" x14ac:dyDescent="0.25">
      <c r="A60" s="134">
        <v>12</v>
      </c>
      <c r="B60" s="131" t="s">
        <v>457</v>
      </c>
      <c r="C60" s="78" t="s">
        <v>147</v>
      </c>
      <c r="D60" s="82">
        <v>1784.2</v>
      </c>
      <c r="E60" s="80">
        <v>1784.2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135"/>
      <c r="L60" s="74"/>
    </row>
    <row r="61" spans="1:12" x14ac:dyDescent="0.25">
      <c r="A61" s="134">
        <v>13</v>
      </c>
      <c r="B61" s="129" t="s">
        <v>458</v>
      </c>
      <c r="C61" s="75" t="s">
        <v>149</v>
      </c>
      <c r="D61" s="81">
        <v>34136</v>
      </c>
      <c r="E61" s="77">
        <v>34136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147" t="s">
        <v>305</v>
      </c>
      <c r="L61" s="74"/>
    </row>
    <row r="62" spans="1:12" x14ac:dyDescent="0.25">
      <c r="A62" s="134">
        <v>14</v>
      </c>
      <c r="B62" s="131" t="s">
        <v>571</v>
      </c>
      <c r="C62" s="78" t="s">
        <v>151</v>
      </c>
      <c r="D62" s="82">
        <v>25464.400000000001</v>
      </c>
      <c r="E62" s="80">
        <v>25464.400000000001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135"/>
      <c r="L62" s="74"/>
    </row>
    <row r="63" spans="1:12" x14ac:dyDescent="0.25">
      <c r="A63" s="134">
        <v>15</v>
      </c>
      <c r="B63" s="131" t="s">
        <v>484</v>
      </c>
      <c r="C63" s="78" t="s">
        <v>154</v>
      </c>
      <c r="D63" s="82">
        <v>8139.5</v>
      </c>
      <c r="E63" s="80">
        <v>8139.5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135"/>
    </row>
    <row r="64" spans="1:12" x14ac:dyDescent="0.25">
      <c r="A64" s="134">
        <v>16</v>
      </c>
      <c r="B64" s="131" t="s">
        <v>459</v>
      </c>
      <c r="C64" s="78" t="s">
        <v>157</v>
      </c>
      <c r="D64" s="82">
        <v>532.1</v>
      </c>
      <c r="E64" s="80">
        <v>532.1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135"/>
    </row>
    <row r="65" spans="1:11" x14ac:dyDescent="0.25">
      <c r="A65" s="134">
        <v>17</v>
      </c>
      <c r="B65" s="129" t="s">
        <v>461</v>
      </c>
      <c r="C65" s="75" t="s">
        <v>174</v>
      </c>
      <c r="D65" s="81">
        <v>70958.5</v>
      </c>
      <c r="E65" s="77">
        <v>70958.5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147" t="s">
        <v>305</v>
      </c>
    </row>
    <row r="66" spans="1:11" x14ac:dyDescent="0.25">
      <c r="A66" s="134">
        <v>18</v>
      </c>
      <c r="B66" s="129" t="s">
        <v>462</v>
      </c>
      <c r="C66" s="75" t="s">
        <v>166</v>
      </c>
      <c r="D66" s="81">
        <v>70958.5</v>
      </c>
      <c r="E66" s="77">
        <v>70958.5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147" t="s">
        <v>305</v>
      </c>
    </row>
    <row r="67" spans="1:11" ht="15" customHeight="1" x14ac:dyDescent="0.25">
      <c r="A67" s="134">
        <v>19</v>
      </c>
      <c r="B67" s="131" t="s">
        <v>463</v>
      </c>
      <c r="C67" s="78" t="s">
        <v>167</v>
      </c>
      <c r="D67" s="82">
        <v>70958.5</v>
      </c>
      <c r="E67" s="80">
        <v>70958.5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135"/>
    </row>
    <row r="68" spans="1:11" x14ac:dyDescent="0.25">
      <c r="A68" s="134">
        <v>20</v>
      </c>
      <c r="B68" s="129" t="s">
        <v>469</v>
      </c>
      <c r="C68" s="75" t="s">
        <v>193</v>
      </c>
      <c r="D68" s="81">
        <v>3752.7</v>
      </c>
      <c r="E68" s="77">
        <v>3752.7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147" t="s">
        <v>305</v>
      </c>
    </row>
    <row r="69" spans="1:11" ht="25.5" x14ac:dyDescent="0.25">
      <c r="A69" s="134">
        <v>21</v>
      </c>
      <c r="B69" s="129" t="s">
        <v>470</v>
      </c>
      <c r="C69" s="75" t="s">
        <v>196</v>
      </c>
      <c r="D69" s="81">
        <v>644.1</v>
      </c>
      <c r="E69" s="77">
        <v>644.1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147" t="s">
        <v>305</v>
      </c>
    </row>
    <row r="70" spans="1:11" x14ac:dyDescent="0.25">
      <c r="A70" s="134">
        <v>22</v>
      </c>
      <c r="B70" s="131" t="s">
        <v>471</v>
      </c>
      <c r="C70" s="78" t="s">
        <v>197</v>
      </c>
      <c r="D70" s="82">
        <v>644.1</v>
      </c>
      <c r="E70" s="80">
        <v>644.1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135"/>
    </row>
    <row r="71" spans="1:11" ht="15" customHeight="1" x14ac:dyDescent="0.25">
      <c r="A71" s="134">
        <v>23</v>
      </c>
      <c r="B71" s="129" t="s">
        <v>473</v>
      </c>
      <c r="C71" s="75" t="s">
        <v>206</v>
      </c>
      <c r="D71" s="81">
        <v>3108.6</v>
      </c>
      <c r="E71" s="77">
        <v>3108.6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147" t="s">
        <v>305</v>
      </c>
    </row>
    <row r="72" spans="1:11" ht="15" customHeight="1" x14ac:dyDescent="0.25">
      <c r="A72" s="134">
        <v>24</v>
      </c>
      <c r="B72" s="131" t="s">
        <v>474</v>
      </c>
      <c r="C72" s="78" t="s">
        <v>206</v>
      </c>
      <c r="D72" s="82">
        <v>3108.6</v>
      </c>
      <c r="E72" s="80">
        <v>3108.6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135"/>
    </row>
    <row r="73" spans="1:11" ht="15" customHeight="1" x14ac:dyDescent="0.25">
      <c r="A73" s="134">
        <v>25</v>
      </c>
      <c r="B73" s="129" t="s">
        <v>130</v>
      </c>
      <c r="C73" s="75" t="s">
        <v>481</v>
      </c>
      <c r="D73" s="81">
        <v>873702.40000000002</v>
      </c>
      <c r="E73" s="77">
        <v>873702.40000000002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147"/>
    </row>
    <row r="74" spans="1:11" ht="15" customHeight="1" x14ac:dyDescent="0.25">
      <c r="A74" s="134">
        <v>26</v>
      </c>
      <c r="B74" s="129" t="s">
        <v>130</v>
      </c>
      <c r="C74" s="75" t="s">
        <v>482</v>
      </c>
      <c r="D74" s="81">
        <v>873702.40000000002</v>
      </c>
      <c r="E74" s="77">
        <v>873702.40000000002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147"/>
    </row>
    <row r="75" spans="1:11" ht="15" customHeight="1" x14ac:dyDescent="0.25">
      <c r="A75" s="120"/>
      <c r="B75" s="120"/>
      <c r="C75" s="136"/>
      <c r="D75" s="120"/>
      <c r="E75" s="120"/>
      <c r="F75" s="120"/>
      <c r="G75" s="120"/>
      <c r="H75" s="120"/>
      <c r="I75" s="120"/>
      <c r="J75" s="120"/>
      <c r="K75" s="120"/>
    </row>
    <row r="76" spans="1:11" ht="15" customHeight="1" x14ac:dyDescent="0.25">
      <c r="A76" s="120"/>
      <c r="B76" s="120"/>
      <c r="C76" s="136"/>
      <c r="D76" s="120"/>
      <c r="E76" s="120"/>
      <c r="F76" s="120"/>
      <c r="G76" s="120"/>
      <c r="H76" s="120"/>
      <c r="I76" s="120"/>
      <c r="J76" s="120"/>
      <c r="K76" s="120"/>
    </row>
    <row r="77" spans="1:11" ht="15" customHeight="1" x14ac:dyDescent="0.25">
      <c r="A77" s="120"/>
      <c r="B77" s="120"/>
      <c r="C77" s="83"/>
      <c r="D77" s="120"/>
      <c r="E77" s="120"/>
      <c r="F77" s="120"/>
      <c r="G77" s="120"/>
      <c r="H77" s="120"/>
      <c r="I77" s="120"/>
      <c r="J77" s="120"/>
      <c r="K77" s="120"/>
    </row>
    <row r="78" spans="1:11" ht="15" customHeight="1" x14ac:dyDescent="0.25">
      <c r="A78" s="120"/>
      <c r="B78" s="120" t="s">
        <v>485</v>
      </c>
      <c r="C78" s="120"/>
      <c r="D78" s="120"/>
      <c r="E78" s="262" t="s">
        <v>281</v>
      </c>
      <c r="F78" s="262"/>
      <c r="G78" s="262"/>
      <c r="H78" s="120"/>
      <c r="I78" s="120"/>
      <c r="J78" s="120"/>
      <c r="K78" s="120"/>
    </row>
    <row r="79" spans="1:11" ht="15" customHeight="1" x14ac:dyDescent="0.25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</row>
    <row r="80" spans="1:11" ht="15" customHeight="1" x14ac:dyDescent="0.25">
      <c r="A80" s="120"/>
      <c r="B80" s="120" t="s">
        <v>486</v>
      </c>
      <c r="C80" s="120"/>
      <c r="D80" s="263" t="s">
        <v>487</v>
      </c>
      <c r="E80" s="263"/>
      <c r="F80" s="263"/>
      <c r="G80" s="263"/>
      <c r="H80" s="120"/>
      <c r="I80" s="120"/>
      <c r="J80" s="120"/>
      <c r="K80" s="120"/>
    </row>
    <row r="81" spans="1:11" ht="15" customHeight="1" x14ac:dyDescent="0.25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</row>
    <row r="82" spans="1:11" ht="15" customHeight="1" x14ac:dyDescent="0.25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</row>
    <row r="83" spans="1:11" ht="15" customHeight="1" x14ac:dyDescent="0.25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</row>
    <row r="84" spans="1:11" ht="15" customHeight="1" x14ac:dyDescent="0.25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</row>
    <row r="85" spans="1:11" ht="15" customHeight="1" x14ac:dyDescent="0.25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</row>
    <row r="86" spans="1:11" ht="15" customHeight="1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</row>
    <row r="87" spans="1:11" ht="15" customHeight="1" x14ac:dyDescent="0.2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</row>
  </sheetData>
  <mergeCells count="31">
    <mergeCell ref="E78:G78"/>
    <mergeCell ref="D80:G80"/>
    <mergeCell ref="H45:I45"/>
    <mergeCell ref="J45:J46"/>
    <mergeCell ref="A45:A46"/>
    <mergeCell ref="B45:B46"/>
    <mergeCell ref="C45:C46"/>
    <mergeCell ref="D45:D46"/>
    <mergeCell ref="E45:F45"/>
    <mergeCell ref="K45:K46"/>
    <mergeCell ref="A48:K48"/>
    <mergeCell ref="K11:K12"/>
    <mergeCell ref="A14:K14"/>
    <mergeCell ref="C7:J7"/>
    <mergeCell ref="C8:J8"/>
    <mergeCell ref="C9:J9"/>
    <mergeCell ref="A11:A12"/>
    <mergeCell ref="B11:B12"/>
    <mergeCell ref="C11:C12"/>
    <mergeCell ref="D11:D12"/>
    <mergeCell ref="E11:F11"/>
    <mergeCell ref="G11:G12"/>
    <mergeCell ref="H11:I11"/>
    <mergeCell ref="J11:J12"/>
    <mergeCell ref="G45:G46"/>
    <mergeCell ref="E1:K1"/>
    <mergeCell ref="C2:J2"/>
    <mergeCell ref="C3:J3"/>
    <mergeCell ref="C5:J5"/>
    <mergeCell ref="A6:B6"/>
    <mergeCell ref="C6:J6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07" t="s">
        <v>44</v>
      </c>
      <c r="B5" s="207"/>
      <c r="C5" s="207"/>
      <c r="D5" s="207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37</vt:i4>
      </vt:variant>
    </vt:vector>
  </HeadingPairs>
  <TitlesOfParts>
    <vt:vector size="52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2-шакл (халкаро таш.аъзолик)</vt:lpstr>
      <vt:lpstr>2-РЖ</vt:lpstr>
      <vt:lpstr>2-Валюта</vt:lpstr>
      <vt:lpstr>ДтКТ маълумот</vt:lpstr>
      <vt:lpstr>ГТК</vt:lpstr>
      <vt:lpstr>ChapterCode</vt:lpstr>
      <vt:lpstr>CurrencyCourse</vt:lpstr>
      <vt:lpstr>'2-Валюта'!FinancingLevel</vt:lpstr>
      <vt:lpstr>'2-шакл (халкаро таш.аъзолик)'!FinancingLevel</vt:lpstr>
      <vt:lpstr>FinancingLevel</vt:lpstr>
      <vt:lpstr>'2-шакл (халкаро таш.аъзолик)'!FunctionalItem</vt:lpstr>
      <vt:lpstr>'2-шакл (халкаро таш.аъзолик)'!HeaderOrganization</vt:lpstr>
      <vt:lpstr>'2-Валюта'!OnDate</vt:lpstr>
      <vt:lpstr>'2-шакл (халкаро таш.аъзолик)'!OnDate</vt:lpstr>
      <vt:lpstr>OnDate</vt:lpstr>
      <vt:lpstr>'2-Валюта'!Organization</vt:lpstr>
      <vt:lpstr>'2-шакл (халкаро таш.аъзолик)'!Organization</vt:lpstr>
      <vt:lpstr>Organization</vt:lpstr>
      <vt:lpstr>'2-Валюта'!Period</vt:lpstr>
      <vt:lpstr>'2-шакл (халкаро таш.аъзолик)'!Period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'2-шакл (халкаро таш.аъзолик)'!SettlementCode</vt:lpstr>
      <vt:lpstr>Type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2022-10-15T06:51:36Z</dcterms:modified>
</cp:coreProperties>
</file>